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LANDISK\kikaku-files\企画共有\フォント・素材集\アプリ\工事中看板流し込みフォーム\工事中看板入力フォームデータ\"/>
    </mc:Choice>
  </mc:AlternateContent>
  <xr:revisionPtr revIDLastSave="0" documentId="13_ncr:1_{AD4DD5AB-73E2-4BA1-A56C-EF4E3051BD38}" xr6:coauthVersionLast="47" xr6:coauthVersionMax="47" xr10:uidLastSave="{00000000-0000-0000-0000-000000000000}"/>
  <workbookProtection workbookAlgorithmName="SHA-512" workbookHashValue="DjxaTqxK2N2LGKuzpNBEXdBkAOIEbgYJFMW9otu2cJ4li/k+H2msFclAe2OXCyBAnLW6q26zpiqCklWfeQ54GQ==" workbookSaltValue="3ffBgnoa7AdFD4D7ofld+w==" workbookSpinCount="100000" lockStructure="1"/>
  <bookViews>
    <workbookView xWindow="24510" yWindow="1650" windowWidth="31050" windowHeight="24330" activeTab="1" xr2:uid="{00000000-000D-0000-FFFF-FFFF00000000}"/>
  </bookViews>
  <sheets>
    <sheet name="入力方法" sheetId="6" r:id="rId1"/>
    <sheet name="1枚目" sheetId="2" r:id="rId2"/>
    <sheet name="2枚目" sheetId="12" r:id="rId3"/>
    <sheet name="Sheet2" sheetId="3" state="hidden" r:id="rId4"/>
    <sheet name="Sheet1" sheetId="7" state="hidden" r:id="rId5"/>
    <sheet name="Sheet3" sheetId="9" state="hidden" r:id="rId6"/>
  </sheets>
  <definedNames>
    <definedName name="HTDー051_550ｘ1400_高輝度">Sheet2!$V$3:$Z$31</definedName>
    <definedName name="HTDー061_550ｘ1400_白">Sheet2!$P$3:$T$31</definedName>
    <definedName name="HTDー101_1100ｘ1400_高輝度">Sheet2!$J$3:$N$31</definedName>
    <definedName name="HTDー151_1100ｘ1400_白">Sheet2!$D$3:$H$31</definedName>
    <definedName name="_xlnm.Print_Area" localSheetId="1">'1枚目'!$I$1:$S$36</definedName>
    <definedName name="_xlnm.Print_Area" localSheetId="2">'2枚目'!$I$1:$S$36</definedName>
    <definedName name="イラストステッカー">Sheet3!$F$2:$F$37</definedName>
    <definedName name="カラフルイラスト_夏">Sheet3!$L$2:$L$13</definedName>
    <definedName name="カラフルイラスト_秋">Sheet3!$M$2:$M$7</definedName>
    <definedName name="カラフルイラスト_春">Sheet3!$K$2:$K$9</definedName>
    <definedName name="カラフルイラスト_冬">Sheet3!$N$2:$N$10</definedName>
    <definedName name="カラフルイラスト_道路">Sheet3!$J$2:$J$9</definedName>
    <definedName name="カラフルイラスト_風景">Sheet3!$I$2:$I$14</definedName>
    <definedName name="キャライラストシリーズ">Sheet3!$G$2:$G$20</definedName>
    <definedName name="スギ">Sheet2!$J$3:$N$31</definedName>
    <definedName name="マーク1" localSheetId="2">INDIRECT('2枚目'!$C$37)</definedName>
    <definedName name="マーク1">INDIRECT('1枚目'!$C$37)</definedName>
    <definedName name="マーク2" localSheetId="2">INDIRECT('2枚目'!$C$39)</definedName>
    <definedName name="マーク2">INDIRECT('1枚目'!$C$39)</definedName>
    <definedName name="マークなし2SL">Sheet1!$D$11:$D$12</definedName>
    <definedName name="マークなしシングル">Sheet1!$B$14:$B$16</definedName>
    <definedName name="ラインアートイラスト">Sheet3!$H$2:$H$22</definedName>
    <definedName name="画像" localSheetId="2">INDIRECT('2枚目'!$D$4)</definedName>
    <definedName name="画像">INDIRECT('1枚目'!$D$4)</definedName>
    <definedName name="絵無し">Sheet3!$B$2</definedName>
    <definedName name="開発マーク2SL">Sheet1!$D$5:$D$6</definedName>
    <definedName name="開発マークシングル">Sheet1!$B$6:$B$8</definedName>
    <definedName name="建設管理部マーク2SL">Sheet1!$D$8:$D$9</definedName>
    <definedName name="建設管理部マークシングル">Sheet1!$B$10:$B$12</definedName>
    <definedName name="工事説明イラスト">Sheet3!$O$2:$O$37</definedName>
    <definedName name="国交省マーク2SL">Sheet1!$D$2:$D$3</definedName>
    <definedName name="国交省マークシングル">Sheet1!$B$2:$B$4</definedName>
    <definedName name="写真素材_ecoタイプ">Sheet3!$W$2:$W$28</definedName>
    <definedName name="写真素材_河川タイプ">Sheet3!$Q$2:$Q$32</definedName>
    <definedName name="写真素材_花タイプ">Sheet3!$U$2:$U$35</definedName>
    <definedName name="写真素材_海岸タイプ">Sheet3!$T$2:$T$29</definedName>
    <definedName name="写真素材_橋･トンネル･空港タイプ">Sheet3!$S$2:$S$33</definedName>
    <definedName name="写真素材_動物タイプ">Sheet3!$V$2:$V$35</definedName>
    <definedName name="写真素材_道路タイプ">Sheet3!$P$2:$P$35</definedName>
    <definedName name="写真素材_風景タイプ">Sheet3!$R$2:$R$31</definedName>
    <definedName name="社マーク1" localSheetId="2">INDIRECT('2枚目'!$C$41)</definedName>
    <definedName name="社マーク1">INDIRECT('1枚目'!$C$41)</definedName>
    <definedName name="社マーク2" localSheetId="2">INDIRECT('2枚目'!$C$42)</definedName>
    <definedName name="社マーク2">INDIRECT('1枚目'!$C$42)</definedName>
    <definedName name="社マークSLあり">Sheet1!$D$14:$D$15</definedName>
    <definedName name="社マークSLなし">Sheet1!$D$17:$D$18</definedName>
    <definedName name="社マークシングルあり">Sheet1!$B$18:$B$20</definedName>
    <definedName name="社マークシングルなし">Sheet1!$B$22:$B$24</definedName>
    <definedName name="全面バック_線入り">Sheet3!$D$2:$D$19</definedName>
    <definedName name="全面バック_線無し">Sheet3!$E$2:$E$19</definedName>
    <definedName name="中絵入り">Sheet3!$C$2:$C$19</definedName>
    <definedName name="道南スギ">Sheet2!$J$3:$N$31</definedName>
    <definedName name="白">Sheet2!$D$3:$H$31</definedName>
    <definedName name="発注者" localSheetId="2">'2枚目'!$B$33:$B$35</definedName>
    <definedName name="発注者">'1枚目'!$B$33:$B$35</definedName>
    <definedName name="発注者名" localSheetId="2">'2枚目'!$B$29:$B$31</definedName>
    <definedName name="発注者名">'1枚目'!$B$29:$B$31</definedName>
    <definedName name="無し">Sheet3!$A$2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12" l="1"/>
  <c r="B15" i="12"/>
  <c r="O54" i="12"/>
  <c r="M54" i="12"/>
  <c r="O53" i="12"/>
  <c r="P53" i="12" s="1"/>
  <c r="M53" i="12"/>
  <c r="N53" i="12" s="1"/>
  <c r="K50" i="12"/>
  <c r="L49" i="12"/>
  <c r="K49" i="12"/>
  <c r="Q48" i="12"/>
  <c r="O47" i="12"/>
  <c r="M47" i="12"/>
  <c r="O46" i="12"/>
  <c r="P46" i="12" s="1"/>
  <c r="M46" i="12"/>
  <c r="N46" i="12" s="1"/>
  <c r="K45" i="12"/>
  <c r="L44" i="12"/>
  <c r="K44" i="12"/>
  <c r="I44" i="12"/>
  <c r="J44" i="12" s="1"/>
  <c r="Q41" i="12"/>
  <c r="R41" i="12" s="1"/>
  <c r="Q40" i="12"/>
  <c r="R40" i="12" s="1"/>
  <c r="O40" i="12"/>
  <c r="S39" i="12" s="1"/>
  <c r="M40" i="12"/>
  <c r="K40" i="12"/>
  <c r="I40" i="12"/>
  <c r="Q39" i="12"/>
  <c r="R39" i="12" s="1"/>
  <c r="M39" i="12"/>
  <c r="N39" i="12" s="1"/>
  <c r="K39" i="12"/>
  <c r="L39" i="12" s="1"/>
  <c r="I39" i="12"/>
  <c r="J39" i="12" s="1"/>
  <c r="C28" i="12"/>
  <c r="O39" i="12" s="1"/>
  <c r="P39" i="12" s="1"/>
  <c r="N52" i="12" l="1"/>
  <c r="J47" i="12"/>
  <c r="L45" i="12"/>
  <c r="N47" i="12"/>
  <c r="N49" i="12"/>
  <c r="P59" i="12"/>
  <c r="P42" i="12"/>
  <c r="P58" i="12"/>
  <c r="P57" i="12"/>
  <c r="P56" i="12"/>
  <c r="P40" i="12"/>
  <c r="P55" i="12"/>
  <c r="P54" i="12"/>
  <c r="P43" i="12"/>
  <c r="P41" i="12"/>
  <c r="P44" i="12"/>
  <c r="P45" i="12"/>
  <c r="Q45" i="12"/>
  <c r="R47" i="12"/>
  <c r="R45" i="12"/>
  <c r="Q47" i="12"/>
  <c r="L53" i="12"/>
  <c r="L40" i="12"/>
  <c r="L51" i="12"/>
  <c r="L50" i="12"/>
  <c r="L43" i="12"/>
  <c r="L41" i="12"/>
  <c r="L52" i="12"/>
  <c r="L42" i="12"/>
  <c r="P52" i="12"/>
  <c r="P49" i="12"/>
  <c r="P51" i="12"/>
  <c r="P48" i="12"/>
  <c r="P50" i="12"/>
  <c r="P47" i="12"/>
  <c r="N58" i="12"/>
  <c r="N59" i="12"/>
  <c r="N57" i="12"/>
  <c r="N44" i="12"/>
  <c r="N56" i="12"/>
  <c r="N55" i="12"/>
  <c r="N40" i="12"/>
  <c r="N45" i="12"/>
  <c r="N54" i="12"/>
  <c r="N42" i="12"/>
  <c r="N43" i="12"/>
  <c r="N41" i="12"/>
  <c r="R42" i="12"/>
  <c r="Q42" i="12"/>
  <c r="R43" i="12"/>
  <c r="Q43" i="12"/>
  <c r="Q46" i="12"/>
  <c r="R44" i="12"/>
  <c r="R46" i="12"/>
  <c r="Q44" i="12"/>
  <c r="J43" i="12"/>
  <c r="J41" i="12"/>
  <c r="J42" i="12"/>
  <c r="J40" i="12"/>
  <c r="N50" i="12"/>
  <c r="B37" i="12"/>
  <c r="C37" i="12" s="1"/>
  <c r="Q50" i="12"/>
  <c r="S40" i="12"/>
  <c r="T39" i="12"/>
  <c r="B39" i="12"/>
  <c r="C39" i="12" s="1"/>
  <c r="S41" i="12"/>
  <c r="L46" i="12"/>
  <c r="L48" i="12"/>
  <c r="J46" i="12"/>
  <c r="J48" i="12"/>
  <c r="R50" i="12"/>
  <c r="T41" i="12"/>
  <c r="N48" i="12"/>
  <c r="N51" i="12"/>
  <c r="Q51" i="12"/>
  <c r="R51" i="12"/>
  <c r="B41" i="12"/>
  <c r="B42" i="12" s="1"/>
  <c r="J45" i="12"/>
  <c r="L47" i="12"/>
  <c r="Q49" i="12"/>
  <c r="R49" i="12"/>
  <c r="T40" i="12"/>
  <c r="C41" i="12" l="1"/>
  <c r="C42" i="12"/>
  <c r="O47" i="2"/>
  <c r="M46" i="2"/>
  <c r="N46" i="2" s="1"/>
  <c r="M47" i="2"/>
  <c r="C28" i="2"/>
  <c r="O39" i="2" s="1"/>
  <c r="P39" i="2" s="1"/>
  <c r="Q48" i="2"/>
  <c r="O46" i="2"/>
  <c r="P46" i="2" s="1"/>
  <c r="O54" i="2"/>
  <c r="O40" i="2"/>
  <c r="O53" i="2"/>
  <c r="P53" i="2" s="1"/>
  <c r="M54" i="2"/>
  <c r="M40" i="2"/>
  <c r="M53" i="2"/>
  <c r="N53" i="2" s="1"/>
  <c r="M39" i="2"/>
  <c r="N39" i="2" s="1"/>
  <c r="K50" i="2"/>
  <c r="K40" i="2"/>
  <c r="K49" i="2"/>
  <c r="L49" i="2" s="1"/>
  <c r="K45" i="2"/>
  <c r="K44" i="2"/>
  <c r="K39" i="2"/>
  <c r="L39" i="2" s="1"/>
  <c r="Q50" i="2" l="1"/>
  <c r="Q51" i="2"/>
  <c r="R51" i="2"/>
  <c r="R50" i="2"/>
  <c r="P51" i="2"/>
  <c r="P52" i="2"/>
  <c r="P59" i="2"/>
  <c r="P45" i="2"/>
  <c r="P44" i="2"/>
  <c r="P58" i="2"/>
  <c r="P55" i="2"/>
  <c r="P54" i="2"/>
  <c r="P50" i="2"/>
  <c r="P49" i="2"/>
  <c r="P48" i="2"/>
  <c r="P43" i="2"/>
  <c r="P42" i="2"/>
  <c r="P41" i="2"/>
  <c r="P57" i="2"/>
  <c r="P47" i="2"/>
  <c r="P40" i="2"/>
  <c r="P56" i="2"/>
  <c r="N45" i="2"/>
  <c r="N52" i="2"/>
  <c r="N51" i="2"/>
  <c r="N58" i="2"/>
  <c r="N44" i="2"/>
  <c r="N59" i="2"/>
  <c r="N57" i="2"/>
  <c r="N49" i="2"/>
  <c r="N56" i="2"/>
  <c r="N42" i="2"/>
  <c r="N54" i="2"/>
  <c r="N55" i="2"/>
  <c r="N50" i="2"/>
  <c r="N40" i="2"/>
  <c r="N41" i="2"/>
  <c r="N43" i="2"/>
  <c r="N47" i="2"/>
  <c r="N48" i="2"/>
  <c r="T40" i="2"/>
  <c r="S39" i="2"/>
  <c r="T39" i="2"/>
  <c r="S40" i="2"/>
  <c r="S41" i="2"/>
  <c r="T41" i="2"/>
  <c r="L51" i="2"/>
  <c r="L50" i="2"/>
  <c r="L40" i="2"/>
  <c r="L41" i="2"/>
  <c r="L53" i="2"/>
  <c r="Q49" i="2"/>
  <c r="R49" i="2"/>
  <c r="L52" i="2"/>
  <c r="L42" i="2"/>
  <c r="L43" i="2"/>
  <c r="L44" i="2"/>
  <c r="L46" i="2" l="1"/>
  <c r="L45" i="2"/>
  <c r="L48" i="2"/>
  <c r="L47" i="2"/>
  <c r="I40" i="2" l="1"/>
  <c r="I44" i="2"/>
  <c r="J44" i="2" s="1"/>
  <c r="I39" i="2"/>
  <c r="J39" i="2" s="1"/>
  <c r="B41" i="2" l="1"/>
  <c r="B42" i="2" s="1"/>
  <c r="C42" i="2" s="1"/>
  <c r="B37" i="2"/>
  <c r="C37" i="2" s="1"/>
  <c r="B39" i="2"/>
  <c r="C39" i="2" s="1"/>
  <c r="J48" i="2"/>
  <c r="J40" i="2"/>
  <c r="J45" i="2"/>
  <c r="J43" i="2"/>
  <c r="J41" i="2"/>
  <c r="J42" i="2"/>
  <c r="J46" i="2"/>
  <c r="J47" i="2"/>
  <c r="Q41" i="2"/>
  <c r="R41" i="2" s="1"/>
  <c r="Q40" i="2"/>
  <c r="R40" i="2" s="1"/>
  <c r="R44" i="2" s="1"/>
  <c r="Q39" i="2"/>
  <c r="R39" i="2" s="1"/>
  <c r="C41" i="2" l="1"/>
  <c r="Q43" i="2"/>
  <c r="R42" i="2"/>
  <c r="Q42" i="2"/>
  <c r="R43" i="2"/>
  <c r="Q46" i="2"/>
  <c r="R46" i="2"/>
  <c r="Q44" i="2"/>
  <c r="R47" i="2"/>
  <c r="Q45" i="2"/>
  <c r="R45" i="2"/>
  <c r="Q47" i="2"/>
</calcChain>
</file>

<file path=xl/sharedStrings.xml><?xml version="1.0" encoding="utf-8"?>
<sst xmlns="http://schemas.openxmlformats.org/spreadsheetml/2006/main" count="600" uniqueCount="504">
  <si>
    <t>貴社名</t>
    <rPh sb="0" eb="3">
      <t>キシャメイ</t>
    </rPh>
    <phoneticPr fontId="1"/>
  </si>
  <si>
    <t>お名前</t>
    <rPh sb="1" eb="3">
      <t>ナマエ</t>
    </rPh>
    <phoneticPr fontId="1"/>
  </si>
  <si>
    <t>備考</t>
    <rPh sb="0" eb="2">
      <t>ビコウ</t>
    </rPh>
    <phoneticPr fontId="1"/>
  </si>
  <si>
    <t>発注者名</t>
    <phoneticPr fontId="1"/>
  </si>
  <si>
    <t>発注者</t>
    <phoneticPr fontId="1"/>
  </si>
  <si>
    <t>施工者名</t>
    <phoneticPr fontId="1"/>
  </si>
  <si>
    <t>受注者名</t>
    <rPh sb="0" eb="3">
      <t>ジュチュウシャ</t>
    </rPh>
    <rPh sb="3" eb="4">
      <t>メイ</t>
    </rPh>
    <phoneticPr fontId="1"/>
  </si>
  <si>
    <t>施工者</t>
    <phoneticPr fontId="1"/>
  </si>
  <si>
    <t>受注者</t>
    <rPh sb="0" eb="3">
      <t>ジュチュウシャ</t>
    </rPh>
    <phoneticPr fontId="1"/>
  </si>
  <si>
    <t>請負者名</t>
    <rPh sb="0" eb="3">
      <t>ウケオイシャ</t>
    </rPh>
    <rPh sb="3" eb="4">
      <t>メイ</t>
    </rPh>
    <phoneticPr fontId="1"/>
  </si>
  <si>
    <t>請負者</t>
    <rPh sb="0" eb="3">
      <t>ウケオイシャ</t>
    </rPh>
    <phoneticPr fontId="1"/>
  </si>
  <si>
    <t>HTDー151_1100ｘ1400_白</t>
    <rPh sb="18" eb="19">
      <t>シロ</t>
    </rPh>
    <phoneticPr fontId="1"/>
  </si>
  <si>
    <t>HTDー061_550ｘ1400_白</t>
    <rPh sb="17" eb="18">
      <t>シロ</t>
    </rPh>
    <phoneticPr fontId="1"/>
  </si>
  <si>
    <t>工　期</t>
    <rPh sb="0" eb="1">
      <t>コウ</t>
    </rPh>
    <rPh sb="2" eb="3">
      <t>キ</t>
    </rPh>
    <phoneticPr fontId="1"/>
  </si>
  <si>
    <t>時間帯</t>
    <rPh sb="0" eb="3">
      <t>ジカンタイ</t>
    </rPh>
    <phoneticPr fontId="1"/>
  </si>
  <si>
    <t>発注者</t>
  </si>
  <si>
    <t>施工者</t>
  </si>
  <si>
    <t>シングル</t>
    <phoneticPr fontId="1"/>
  </si>
  <si>
    <t>SL</t>
    <phoneticPr fontId="1"/>
  </si>
  <si>
    <t>発注者電話番号</t>
    <rPh sb="0" eb="3">
      <t>ハッチュウシャ</t>
    </rPh>
    <rPh sb="3" eb="5">
      <t>デンワ</t>
    </rPh>
    <rPh sb="5" eb="7">
      <t>バンゴウ</t>
    </rPh>
    <phoneticPr fontId="1"/>
  </si>
  <si>
    <t>施工者電話番号</t>
    <rPh sb="0" eb="2">
      <t>セコウ</t>
    </rPh>
    <phoneticPr fontId="1"/>
  </si>
  <si>
    <t>標識の種類</t>
    <rPh sb="0" eb="2">
      <t>ヒョウシキ</t>
    </rPh>
    <rPh sb="3" eb="5">
      <t>シュルイ</t>
    </rPh>
    <phoneticPr fontId="1"/>
  </si>
  <si>
    <t>HTDー151_1100ｘ1400_白</t>
  </si>
  <si>
    <t>建設管理部マークシングル</t>
    <phoneticPr fontId="1"/>
  </si>
  <si>
    <t>開発マークシングル</t>
    <phoneticPr fontId="1"/>
  </si>
  <si>
    <t>国交省マークSL</t>
    <phoneticPr fontId="1"/>
  </si>
  <si>
    <t>マークなしシングル</t>
    <phoneticPr fontId="1"/>
  </si>
  <si>
    <t>国交省マークシングル</t>
    <phoneticPr fontId="1"/>
  </si>
  <si>
    <t>開発マークSL</t>
    <phoneticPr fontId="1"/>
  </si>
  <si>
    <t>建設管理部マークSL</t>
    <phoneticPr fontId="1"/>
  </si>
  <si>
    <t>マークなしSL</t>
    <phoneticPr fontId="1"/>
  </si>
  <si>
    <t>マークなし</t>
    <phoneticPr fontId="1"/>
  </si>
  <si>
    <t>国交省マーク</t>
    <phoneticPr fontId="1"/>
  </si>
  <si>
    <t>建設管理部マーク</t>
    <phoneticPr fontId="1"/>
  </si>
  <si>
    <t>開発マーク</t>
    <phoneticPr fontId="1"/>
  </si>
  <si>
    <t>あり</t>
    <phoneticPr fontId="1"/>
  </si>
  <si>
    <t>なし</t>
    <phoneticPr fontId="1"/>
  </si>
  <si>
    <t>社マークSLあり</t>
  </si>
  <si>
    <t>社マークSLなし</t>
  </si>
  <si>
    <t>社マークSLなし</t>
    <rPh sb="0" eb="1">
      <t>シャ</t>
    </rPh>
    <phoneticPr fontId="1"/>
  </si>
  <si>
    <t>社マークシングルあり</t>
    <rPh sb="0" eb="1">
      <t>シャ</t>
    </rPh>
    <phoneticPr fontId="1"/>
  </si>
  <si>
    <t>社マークシングルなし</t>
    <rPh sb="0" eb="1">
      <t>シャ</t>
    </rPh>
    <phoneticPr fontId="1"/>
  </si>
  <si>
    <t>社マークSLあり</t>
    <phoneticPr fontId="1"/>
  </si>
  <si>
    <t>木枠足なし</t>
    <rPh sb="0" eb="2">
      <t>キワク</t>
    </rPh>
    <rPh sb="2" eb="3">
      <t>アシ</t>
    </rPh>
    <phoneticPr fontId="1"/>
  </si>
  <si>
    <t>木枠足付き</t>
    <rPh sb="0" eb="2">
      <t>キワク</t>
    </rPh>
    <rPh sb="2" eb="3">
      <t>アシ</t>
    </rPh>
    <rPh sb="3" eb="4">
      <t>ツ</t>
    </rPh>
    <phoneticPr fontId="1"/>
  </si>
  <si>
    <t>鉄枠</t>
    <rPh sb="0" eb="2">
      <t>テツワク</t>
    </rPh>
    <phoneticPr fontId="1"/>
  </si>
  <si>
    <t>板のみ</t>
    <rPh sb="0" eb="1">
      <t>バン</t>
    </rPh>
    <phoneticPr fontId="1"/>
  </si>
  <si>
    <r>
      <t>※標識の種類は1100</t>
    </r>
    <r>
      <rPr>
        <b/>
        <sz val="10"/>
        <color rgb="FFFF0000"/>
        <rFont val="Segoe UI Symbol"/>
        <family val="3"/>
      </rPr>
      <t>☓</t>
    </r>
    <r>
      <rPr>
        <b/>
        <sz val="10"/>
        <color rgb="FFFF0000"/>
        <rFont val="HG丸ｺﾞｼｯｸM-PRO"/>
        <family val="3"/>
        <charset val="128"/>
      </rPr>
      <t>1400、550</t>
    </r>
    <r>
      <rPr>
        <b/>
        <sz val="10"/>
        <color rgb="FFFF0000"/>
        <rFont val="Segoe UI Symbol"/>
        <family val="3"/>
      </rPr>
      <t>☓</t>
    </r>
    <r>
      <rPr>
        <b/>
        <sz val="10"/>
        <color rgb="FFFF0000"/>
        <rFont val="HG丸ｺﾞｼｯｸM-PRO"/>
        <family val="3"/>
        <charset val="128"/>
      </rPr>
      <t>1400、白、高輝度を選べます。</t>
    </r>
    <rPh sb="1" eb="3">
      <t>ヒョウシキ</t>
    </rPh>
    <rPh sb="4" eb="6">
      <t>シュルイ</t>
    </rPh>
    <rPh sb="26" eb="27">
      <t>シロ</t>
    </rPh>
    <rPh sb="28" eb="29">
      <t>コウ</t>
    </rPh>
    <rPh sb="29" eb="31">
      <t>キド</t>
    </rPh>
    <rPh sb="32" eb="33">
      <t>エラ</t>
    </rPh>
    <phoneticPr fontId="1"/>
  </si>
  <si>
    <t>イメージアップの場合</t>
    <rPh sb="8" eb="10">
      <t>バアイ</t>
    </rPh>
    <phoneticPr fontId="1"/>
  </si>
  <si>
    <t>絵配置</t>
    <rPh sb="0" eb="1">
      <t>エ</t>
    </rPh>
    <rPh sb="1" eb="3">
      <t>ハイチ</t>
    </rPh>
    <phoneticPr fontId="1"/>
  </si>
  <si>
    <t>絵番号</t>
    <rPh sb="0" eb="1">
      <t>エ</t>
    </rPh>
    <rPh sb="1" eb="3">
      <t>バンゴウ</t>
    </rPh>
    <phoneticPr fontId="1"/>
  </si>
  <si>
    <t>絵無し</t>
  </si>
  <si>
    <t>HTDー101_1100ｘ1400_高輝度</t>
    <rPh sb="18" eb="19">
      <t>コウ</t>
    </rPh>
    <rPh sb="19" eb="21">
      <t>キド</t>
    </rPh>
    <phoneticPr fontId="1"/>
  </si>
  <si>
    <t>HTDー051_550ｘ1400_高輝度</t>
    <phoneticPr fontId="1"/>
  </si>
  <si>
    <t>工事中看板項目入力フォーム</t>
    <rPh sb="0" eb="3">
      <t>コウジチュウ</t>
    </rPh>
    <rPh sb="3" eb="5">
      <t>カンバン</t>
    </rPh>
    <rPh sb="5" eb="7">
      <t>コウモク</t>
    </rPh>
    <rPh sb="7" eb="9">
      <t>ニュウリョク</t>
    </rPh>
    <phoneticPr fontId="1"/>
  </si>
  <si>
    <t>イラストステッカー</t>
    <phoneticPr fontId="1"/>
  </si>
  <si>
    <t>キャライラストシリーズ</t>
    <phoneticPr fontId="1"/>
  </si>
  <si>
    <t>ラインアートイラスト</t>
    <phoneticPr fontId="1"/>
  </si>
  <si>
    <t>工事説明イラスト</t>
    <rPh sb="0" eb="2">
      <t>コウジ</t>
    </rPh>
    <rPh sb="2" eb="4">
      <t>セツメイ</t>
    </rPh>
    <phoneticPr fontId="1"/>
  </si>
  <si>
    <t>写真素材_道路タイプ</t>
    <rPh sb="5" eb="7">
      <t>ドウロ</t>
    </rPh>
    <phoneticPr fontId="1"/>
  </si>
  <si>
    <t>写真素材_河川タイプ</t>
    <rPh sb="5" eb="7">
      <t>カセン</t>
    </rPh>
    <phoneticPr fontId="1"/>
  </si>
  <si>
    <t>写真素材_風景タイプ</t>
    <rPh sb="5" eb="7">
      <t>フウケイ</t>
    </rPh>
    <phoneticPr fontId="1"/>
  </si>
  <si>
    <t>写真素材_橋･トンネル･空港タイプ</t>
    <rPh sb="5" eb="6">
      <t>ハシ</t>
    </rPh>
    <rPh sb="12" eb="14">
      <t>クウコウ</t>
    </rPh>
    <phoneticPr fontId="1"/>
  </si>
  <si>
    <t>写真素材_海岸タイプ</t>
    <rPh sb="5" eb="7">
      <t>カイガン</t>
    </rPh>
    <phoneticPr fontId="1"/>
  </si>
  <si>
    <t>写真素材_花タイプ</t>
    <rPh sb="5" eb="6">
      <t>ハナ</t>
    </rPh>
    <phoneticPr fontId="1"/>
  </si>
  <si>
    <t>写真素材_動物タイプ</t>
    <rPh sb="5" eb="7">
      <t>ドウブツ</t>
    </rPh>
    <phoneticPr fontId="1"/>
  </si>
  <si>
    <t>写真素材_ecoタイプ</t>
    <phoneticPr fontId="1"/>
  </si>
  <si>
    <t>PDS-101</t>
    <phoneticPr fontId="1"/>
  </si>
  <si>
    <t>PDS-102</t>
  </si>
  <si>
    <t>PDS-103</t>
  </si>
  <si>
    <t>PDS-107</t>
    <phoneticPr fontId="1"/>
  </si>
  <si>
    <t>PDS-108</t>
  </si>
  <si>
    <t>PDS-109</t>
  </si>
  <si>
    <t>PDS-110</t>
  </si>
  <si>
    <t>PDS-111</t>
  </si>
  <si>
    <t>PDS-112</t>
  </si>
  <si>
    <t>PDS-113</t>
  </si>
  <si>
    <t>PDS-114</t>
  </si>
  <si>
    <t>PDS-115</t>
  </si>
  <si>
    <t>PDS-121</t>
    <phoneticPr fontId="1"/>
  </si>
  <si>
    <t>PDS-116</t>
  </si>
  <si>
    <t>PDS-122</t>
  </si>
  <si>
    <t>PDS-123</t>
  </si>
  <si>
    <t>PDS-124</t>
  </si>
  <si>
    <t>PDS-125</t>
  </si>
  <si>
    <t>PDS-126</t>
  </si>
  <si>
    <t>PDS-127</t>
  </si>
  <si>
    <t>PDS-128</t>
  </si>
  <si>
    <t>PDS-131</t>
    <phoneticPr fontId="1"/>
  </si>
  <si>
    <t>PDS-132</t>
  </si>
  <si>
    <t>PDS-133</t>
  </si>
  <si>
    <t>PDS-134</t>
  </si>
  <si>
    <t>PDS-135</t>
  </si>
  <si>
    <t>PDS-136</t>
  </si>
  <si>
    <t>PDS-137</t>
  </si>
  <si>
    <t>PDS-138</t>
  </si>
  <si>
    <t>PDS-139</t>
  </si>
  <si>
    <t>PDS-142</t>
    <phoneticPr fontId="1"/>
  </si>
  <si>
    <t>PDS-147</t>
    <phoneticPr fontId="1"/>
  </si>
  <si>
    <t>PDS-148</t>
  </si>
  <si>
    <t>PDS-149</t>
  </si>
  <si>
    <t>PDS-150</t>
  </si>
  <si>
    <t>PDS-151</t>
  </si>
  <si>
    <t>PDS-601</t>
    <phoneticPr fontId="1"/>
  </si>
  <si>
    <t>PDS-602</t>
  </si>
  <si>
    <t>PDS-603</t>
  </si>
  <si>
    <t>PDS-604</t>
  </si>
  <si>
    <t>PDS-605</t>
  </si>
  <si>
    <t>PDS-611</t>
    <phoneticPr fontId="1"/>
  </si>
  <si>
    <t>PDS-612</t>
  </si>
  <si>
    <t>PDS-613</t>
  </si>
  <si>
    <t>PDS-614</t>
  </si>
  <si>
    <t>PDS-615</t>
  </si>
  <si>
    <t>PDS-616</t>
  </si>
  <si>
    <t>PDS-621</t>
    <phoneticPr fontId="1"/>
  </si>
  <si>
    <t>PDS-622</t>
  </si>
  <si>
    <t>PDS-624</t>
    <phoneticPr fontId="1"/>
  </si>
  <si>
    <t>PDS-625</t>
  </si>
  <si>
    <t>PDS-626</t>
  </si>
  <si>
    <t>PDS-627</t>
  </si>
  <si>
    <t>PDS-628</t>
  </si>
  <si>
    <t>PDS-629</t>
  </si>
  <si>
    <t>PDS-502</t>
  </si>
  <si>
    <t>PDS-503</t>
  </si>
  <si>
    <t>PDS-505</t>
  </si>
  <si>
    <t>PDS-506</t>
  </si>
  <si>
    <t>PDS-507</t>
  </si>
  <si>
    <t>PDS-508</t>
  </si>
  <si>
    <t>PDS-509</t>
  </si>
  <si>
    <t>PDS-510</t>
  </si>
  <si>
    <t>PDS-511</t>
  </si>
  <si>
    <t>PDS-512</t>
  </si>
  <si>
    <t>PDS-513</t>
  </si>
  <si>
    <t>PDS-514</t>
  </si>
  <si>
    <t>PDS-515</t>
  </si>
  <si>
    <t>PDS-516</t>
  </si>
  <si>
    <t>PDS-517</t>
  </si>
  <si>
    <t>PDS-518</t>
  </si>
  <si>
    <t>PDS-519</t>
  </si>
  <si>
    <t>PDS-520</t>
  </si>
  <si>
    <t>PDS-521</t>
  </si>
  <si>
    <t>PDS-522</t>
  </si>
  <si>
    <t>PDS-311</t>
    <phoneticPr fontId="1"/>
  </si>
  <si>
    <t>カラフルイラスト_風景</t>
    <rPh sb="9" eb="11">
      <t>フウケイ</t>
    </rPh>
    <phoneticPr fontId="1"/>
  </si>
  <si>
    <t>カラフルイラスト_道路</t>
    <rPh sb="9" eb="11">
      <t>ドウロ</t>
    </rPh>
    <phoneticPr fontId="1"/>
  </si>
  <si>
    <t>カラフルイラスト_春</t>
    <rPh sb="9" eb="10">
      <t>ハル</t>
    </rPh>
    <phoneticPr fontId="1"/>
  </si>
  <si>
    <t>カラフルイラスト_夏</t>
    <rPh sb="9" eb="10">
      <t>ナツ</t>
    </rPh>
    <phoneticPr fontId="1"/>
  </si>
  <si>
    <t>カラフルイラスト_秋</t>
    <rPh sb="9" eb="10">
      <t>アキ</t>
    </rPh>
    <phoneticPr fontId="1"/>
  </si>
  <si>
    <t>カラフルイラスト_冬</t>
    <rPh sb="9" eb="10">
      <t>フユ</t>
    </rPh>
    <phoneticPr fontId="1"/>
  </si>
  <si>
    <t>PDS-331</t>
    <phoneticPr fontId="1"/>
  </si>
  <si>
    <t>PDS-332</t>
  </si>
  <si>
    <t>PDS-333</t>
  </si>
  <si>
    <t>PDS-336</t>
  </si>
  <si>
    <t>PDS-337</t>
  </si>
  <si>
    <t>PDS-338</t>
    <phoneticPr fontId="1"/>
  </si>
  <si>
    <t>PDS-321</t>
    <phoneticPr fontId="1"/>
  </si>
  <si>
    <t>PDS-322</t>
  </si>
  <si>
    <t>PDS-323</t>
  </si>
  <si>
    <t>PDS-326</t>
  </si>
  <si>
    <t>PDS-327</t>
  </si>
  <si>
    <t>PDS-328</t>
  </si>
  <si>
    <t>PDS-330</t>
  </si>
  <si>
    <t>PDS-334</t>
    <phoneticPr fontId="1"/>
  </si>
  <si>
    <t>PDS-312</t>
  </si>
  <si>
    <t>PDS-313</t>
  </si>
  <si>
    <t>PDS-314</t>
  </si>
  <si>
    <t>PDS-317</t>
  </si>
  <si>
    <t>PDS-318</t>
  </si>
  <si>
    <t>PDS-319</t>
  </si>
  <si>
    <t>PDS-341</t>
    <phoneticPr fontId="1"/>
  </si>
  <si>
    <t>PDS-342</t>
  </si>
  <si>
    <t>PDS-343</t>
  </si>
  <si>
    <t>PDS-344</t>
  </si>
  <si>
    <t>PDS-345</t>
  </si>
  <si>
    <t>PDS-346</t>
  </si>
  <si>
    <t>PDS-347</t>
  </si>
  <si>
    <t>PDS-348</t>
  </si>
  <si>
    <t>PDS-351</t>
    <phoneticPr fontId="1"/>
  </si>
  <si>
    <t>PDS-352</t>
  </si>
  <si>
    <t>PDS-353</t>
  </si>
  <si>
    <t>PDS-354</t>
  </si>
  <si>
    <t>PDS-355</t>
  </si>
  <si>
    <t>PDS-356</t>
  </si>
  <si>
    <t>PDS-357</t>
  </si>
  <si>
    <t>PDS-358</t>
  </si>
  <si>
    <t>PDS-359</t>
  </si>
  <si>
    <t>PDS-350</t>
    <phoneticPr fontId="1"/>
  </si>
  <si>
    <t>PDS-381</t>
    <phoneticPr fontId="1"/>
  </si>
  <si>
    <t>PDS-382</t>
  </si>
  <si>
    <t>PDS-361</t>
    <phoneticPr fontId="1"/>
  </si>
  <si>
    <t>PDS-362</t>
  </si>
  <si>
    <t>PDS-363</t>
  </si>
  <si>
    <t>PDS-364</t>
  </si>
  <si>
    <t>PDS-365</t>
  </si>
  <si>
    <t>PDS-368</t>
  </si>
  <si>
    <t>PDS-371</t>
    <phoneticPr fontId="1"/>
  </si>
  <si>
    <t>PDS-372</t>
  </si>
  <si>
    <t>PDS-373</t>
  </si>
  <si>
    <t>PDS-374</t>
  </si>
  <si>
    <t>PDS-375</t>
  </si>
  <si>
    <t>PDS-376</t>
  </si>
  <si>
    <t>PDS-377</t>
  </si>
  <si>
    <t>PDS-378</t>
  </si>
  <si>
    <t>PDS-324</t>
    <phoneticPr fontId="1"/>
  </si>
  <si>
    <t>PDS-431</t>
    <phoneticPr fontId="1"/>
  </si>
  <si>
    <t>PDS-432</t>
  </si>
  <si>
    <t>PDS-433</t>
  </si>
  <si>
    <t>PDS-434</t>
  </si>
  <si>
    <t>PDS-435</t>
  </si>
  <si>
    <t>PDS-436</t>
  </si>
  <si>
    <t>PDS-437</t>
  </si>
  <si>
    <t>PDS-438</t>
  </si>
  <si>
    <t>PDS-439</t>
  </si>
  <si>
    <t>PDS-404</t>
    <phoneticPr fontId="1"/>
  </si>
  <si>
    <t>PDS-405</t>
  </si>
  <si>
    <t>PDS-406</t>
  </si>
  <si>
    <t>PDS-407</t>
  </si>
  <si>
    <t>PDS-408</t>
  </si>
  <si>
    <t>PDS-409</t>
  </si>
  <si>
    <t>PDS-410</t>
  </si>
  <si>
    <t>PDS-411</t>
  </si>
  <si>
    <t>PDS-412</t>
  </si>
  <si>
    <t>PDS-413</t>
  </si>
  <si>
    <t>PDS-414</t>
  </si>
  <si>
    <t>PDS-415</t>
  </si>
  <si>
    <t>PDS-440</t>
    <phoneticPr fontId="1"/>
  </si>
  <si>
    <t>PDS-441</t>
  </si>
  <si>
    <t>PDS-442</t>
  </si>
  <si>
    <t>PDS-416</t>
    <phoneticPr fontId="1"/>
  </si>
  <si>
    <t>PDS-417</t>
  </si>
  <si>
    <t>PDS-418</t>
  </si>
  <si>
    <t>PDS-443</t>
    <phoneticPr fontId="1"/>
  </si>
  <si>
    <t>PDS-444</t>
  </si>
  <si>
    <t>PDS-419</t>
    <phoneticPr fontId="1"/>
  </si>
  <si>
    <t>PDS-420</t>
  </si>
  <si>
    <t>PDS-421</t>
  </si>
  <si>
    <t>PDS-445</t>
    <phoneticPr fontId="1"/>
  </si>
  <si>
    <t>PDS-446</t>
  </si>
  <si>
    <t>PDS-447</t>
  </si>
  <si>
    <t>PDS-448</t>
  </si>
  <si>
    <t>PH-301</t>
    <phoneticPr fontId="1"/>
  </si>
  <si>
    <t>PH-302</t>
  </si>
  <si>
    <t>PH-303</t>
  </si>
  <si>
    <t>PH-304</t>
  </si>
  <si>
    <t>PH-305</t>
  </si>
  <si>
    <t>PH-308</t>
  </si>
  <si>
    <t>PH-309</t>
  </si>
  <si>
    <t>PH-310</t>
  </si>
  <si>
    <t>PH-336</t>
    <phoneticPr fontId="1"/>
  </si>
  <si>
    <t>PH-337</t>
  </si>
  <si>
    <t>PH-338</t>
  </si>
  <si>
    <t>PH-339</t>
  </si>
  <si>
    <t>PH-340</t>
  </si>
  <si>
    <t>PH-315</t>
    <phoneticPr fontId="1"/>
  </si>
  <si>
    <t>PH-316</t>
  </si>
  <si>
    <t>PH-317</t>
  </si>
  <si>
    <t>PH-320</t>
  </si>
  <si>
    <t>PH-321</t>
  </si>
  <si>
    <t>PH-322</t>
  </si>
  <si>
    <t>PH-323</t>
  </si>
  <si>
    <t>PH-326</t>
    <phoneticPr fontId="1"/>
  </si>
  <si>
    <t>PH-328</t>
    <phoneticPr fontId="1"/>
  </si>
  <si>
    <t>PH-331</t>
    <phoneticPr fontId="1"/>
  </si>
  <si>
    <t>PH-333</t>
  </si>
  <si>
    <t>PH-334</t>
  </si>
  <si>
    <t>PH-341</t>
    <phoneticPr fontId="1"/>
  </si>
  <si>
    <t>PH-342</t>
  </si>
  <si>
    <t>PH-343</t>
  </si>
  <si>
    <t>PH-344</t>
  </si>
  <si>
    <t>PH-345</t>
  </si>
  <si>
    <t>PH-346</t>
  </si>
  <si>
    <t>PH-347</t>
  </si>
  <si>
    <t>PH-348</t>
  </si>
  <si>
    <t>PH-349</t>
  </si>
  <si>
    <t>PH-350</t>
    <phoneticPr fontId="1"/>
  </si>
  <si>
    <t>PH-351</t>
  </si>
  <si>
    <t>PH-352</t>
  </si>
  <si>
    <t>PH-353</t>
  </si>
  <si>
    <t>PH-354</t>
  </si>
  <si>
    <t>PH-355</t>
  </si>
  <si>
    <t>PH-356</t>
  </si>
  <si>
    <t>PH-357</t>
  </si>
  <si>
    <t>PH-358</t>
  </si>
  <si>
    <t>PH-359</t>
  </si>
  <si>
    <t>PH-360</t>
  </si>
  <si>
    <t>PH-361</t>
  </si>
  <si>
    <t>PH-362</t>
  </si>
  <si>
    <t>PH-363</t>
  </si>
  <si>
    <t>PH-364</t>
  </si>
  <si>
    <t>PH-365</t>
  </si>
  <si>
    <t>PH-366</t>
  </si>
  <si>
    <t>PH-367</t>
  </si>
  <si>
    <t>PH-368</t>
  </si>
  <si>
    <t>PH-369</t>
  </si>
  <si>
    <t>PH-374</t>
    <phoneticPr fontId="1"/>
  </si>
  <si>
    <t>PH-375</t>
  </si>
  <si>
    <t>PH-376</t>
  </si>
  <si>
    <t>PH-377</t>
  </si>
  <si>
    <t>PH-378</t>
  </si>
  <si>
    <t>PH-386</t>
    <phoneticPr fontId="1"/>
  </si>
  <si>
    <t>PH-387</t>
  </si>
  <si>
    <t>PH-388</t>
  </si>
  <si>
    <t>PH-380</t>
    <phoneticPr fontId="1"/>
  </si>
  <si>
    <t>PH-381</t>
  </si>
  <si>
    <t>PH-382</t>
  </si>
  <si>
    <t>PH-401</t>
    <phoneticPr fontId="1"/>
  </si>
  <si>
    <t>PH-403</t>
    <phoneticPr fontId="1"/>
  </si>
  <si>
    <t>PH-430</t>
    <phoneticPr fontId="1"/>
  </si>
  <si>
    <t>PH-431</t>
  </si>
  <si>
    <t>PH-405</t>
    <phoneticPr fontId="1"/>
  </si>
  <si>
    <t>PH-406</t>
  </si>
  <si>
    <t>PH-407</t>
  </si>
  <si>
    <t>PH-408</t>
  </si>
  <si>
    <t>PH-409</t>
  </si>
  <si>
    <t>PH-410</t>
  </si>
  <si>
    <t>PH-411</t>
  </si>
  <si>
    <t>PH-412</t>
  </si>
  <si>
    <t>PH-413</t>
  </si>
  <si>
    <t>PH-414</t>
  </si>
  <si>
    <t>PH-415</t>
  </si>
  <si>
    <t>PH-416</t>
  </si>
  <si>
    <t>PH-417</t>
  </si>
  <si>
    <t>PH-418</t>
  </si>
  <si>
    <t>PH-432</t>
    <phoneticPr fontId="1"/>
  </si>
  <si>
    <t>PH-419</t>
    <phoneticPr fontId="1"/>
  </si>
  <si>
    <t>PH-420</t>
  </si>
  <si>
    <t>PH-421</t>
  </si>
  <si>
    <t>PH-422</t>
  </si>
  <si>
    <t>PH-423</t>
  </si>
  <si>
    <t>PH-424</t>
  </si>
  <si>
    <t>PH-425</t>
  </si>
  <si>
    <t>PH-426</t>
  </si>
  <si>
    <t>PH-427</t>
  </si>
  <si>
    <t>PH-428</t>
  </si>
  <si>
    <t>PH-433</t>
    <phoneticPr fontId="1"/>
  </si>
  <si>
    <t>PH-450</t>
    <phoneticPr fontId="1"/>
  </si>
  <si>
    <t>PH-451</t>
  </si>
  <si>
    <t>PH-452</t>
  </si>
  <si>
    <t>PH-453</t>
  </si>
  <si>
    <t>PH-454</t>
  </si>
  <si>
    <t>PH-455</t>
  </si>
  <si>
    <t>PH-456</t>
  </si>
  <si>
    <t>PH-457</t>
  </si>
  <si>
    <t>PH-458</t>
  </si>
  <si>
    <t>PH-459</t>
  </si>
  <si>
    <t>PH-460</t>
  </si>
  <si>
    <t>PH-461</t>
  </si>
  <si>
    <t>PH-462</t>
  </si>
  <si>
    <t>PH-463</t>
  </si>
  <si>
    <t>PH-464</t>
  </si>
  <si>
    <t>PH-465</t>
  </si>
  <si>
    <t>PH-466</t>
  </si>
  <si>
    <t>PH-467</t>
  </si>
  <si>
    <t>PH-468</t>
  </si>
  <si>
    <t>PH-469</t>
  </si>
  <si>
    <t>PH-470</t>
  </si>
  <si>
    <t>PH-471</t>
  </si>
  <si>
    <t>PH-472</t>
  </si>
  <si>
    <t>PH-473</t>
  </si>
  <si>
    <t>PH-474</t>
  </si>
  <si>
    <t>PH-476</t>
  </si>
  <si>
    <t>PH-478</t>
  </si>
  <si>
    <t>PH-479</t>
  </si>
  <si>
    <t>PH-480</t>
  </si>
  <si>
    <t>PH-481</t>
  </si>
  <si>
    <t>PH-482</t>
  </si>
  <si>
    <t>PH-483</t>
  </si>
  <si>
    <t>PH-506</t>
    <phoneticPr fontId="1"/>
  </si>
  <si>
    <t>PH-507</t>
  </si>
  <si>
    <t>PH-508</t>
  </si>
  <si>
    <t>PH-509</t>
  </si>
  <si>
    <t>PH-510</t>
  </si>
  <si>
    <t>PH-511</t>
  </si>
  <si>
    <t>PH-512</t>
  </si>
  <si>
    <t>PH-513</t>
  </si>
  <si>
    <t>PH-514</t>
  </si>
  <si>
    <t>PH-515</t>
  </si>
  <si>
    <t>PH-516</t>
  </si>
  <si>
    <t>PH-517</t>
  </si>
  <si>
    <t>PH-518</t>
  </si>
  <si>
    <t>PH-519</t>
  </si>
  <si>
    <t>PH-521</t>
  </si>
  <si>
    <t>PH-522</t>
  </si>
  <si>
    <t>PH-523</t>
  </si>
  <si>
    <t>PH-524</t>
  </si>
  <si>
    <t>PH-525</t>
  </si>
  <si>
    <t>PH-526</t>
  </si>
  <si>
    <t>PH-527</t>
  </si>
  <si>
    <t>PH-528</t>
  </si>
  <si>
    <t>PH-529</t>
  </si>
  <si>
    <t>PH-530</t>
    <phoneticPr fontId="1"/>
  </si>
  <si>
    <t>PH-501</t>
    <phoneticPr fontId="1"/>
  </si>
  <si>
    <t>PH-502</t>
  </si>
  <si>
    <t>PH-503</t>
  </si>
  <si>
    <t>PH-504</t>
  </si>
  <si>
    <t>PH-550</t>
    <phoneticPr fontId="1"/>
  </si>
  <si>
    <t>PH-551</t>
  </si>
  <si>
    <t>PH-552</t>
  </si>
  <si>
    <t>PH-553</t>
  </si>
  <si>
    <t>PH-554</t>
  </si>
  <si>
    <t>PH-555</t>
  </si>
  <si>
    <t>PH-556</t>
  </si>
  <si>
    <t>PH-557</t>
  </si>
  <si>
    <t>PH-558</t>
  </si>
  <si>
    <t>PH-559</t>
  </si>
  <si>
    <t>PH-560</t>
  </si>
  <si>
    <t>PH-561</t>
  </si>
  <si>
    <t>PH-562</t>
  </si>
  <si>
    <t>PH-563</t>
  </si>
  <si>
    <t>PH-564</t>
  </si>
  <si>
    <t>PH-565</t>
  </si>
  <si>
    <t>PH-566</t>
  </si>
  <si>
    <t>PH-567</t>
  </si>
  <si>
    <t>PH-568</t>
  </si>
  <si>
    <t>PH-569</t>
  </si>
  <si>
    <t>PH-570</t>
  </si>
  <si>
    <t>PH-571</t>
  </si>
  <si>
    <t>PH-572</t>
  </si>
  <si>
    <t>PH-573</t>
  </si>
  <si>
    <t>PH-574</t>
  </si>
  <si>
    <t>PH-575</t>
  </si>
  <si>
    <t>PH-576</t>
  </si>
  <si>
    <t>PH-577</t>
  </si>
  <si>
    <t>PH-578</t>
  </si>
  <si>
    <t>PH-579</t>
  </si>
  <si>
    <t>PH-580</t>
  </si>
  <si>
    <t>PH-581</t>
  </si>
  <si>
    <t>PH-582</t>
  </si>
  <si>
    <t>PH-583</t>
  </si>
  <si>
    <t>PH-650</t>
    <phoneticPr fontId="1"/>
  </si>
  <si>
    <t>PH-651</t>
  </si>
  <si>
    <t>PH-652</t>
  </si>
  <si>
    <t>PH-653</t>
  </si>
  <si>
    <t>PH-654</t>
  </si>
  <si>
    <t>PH-655</t>
  </si>
  <si>
    <t>PH-656</t>
  </si>
  <si>
    <t>PH-657</t>
  </si>
  <si>
    <t>PH-658</t>
  </si>
  <si>
    <t>PH-659</t>
  </si>
  <si>
    <t>PH-660</t>
  </si>
  <si>
    <t>PH-661</t>
  </si>
  <si>
    <t>PH-662</t>
  </si>
  <si>
    <t>PH-663</t>
  </si>
  <si>
    <t>PH-664</t>
  </si>
  <si>
    <t>PH-665</t>
  </si>
  <si>
    <t>PH-666</t>
  </si>
  <si>
    <t>PH-667</t>
  </si>
  <si>
    <t>PH-668</t>
  </si>
  <si>
    <t>PH-669</t>
  </si>
  <si>
    <t>PH-670</t>
  </si>
  <si>
    <t>PH-671</t>
  </si>
  <si>
    <t>PH-672</t>
  </si>
  <si>
    <t>PH-673</t>
  </si>
  <si>
    <t>PH-674</t>
  </si>
  <si>
    <t>PH-675</t>
  </si>
  <si>
    <t>PH-676</t>
  </si>
  <si>
    <t>PH-677</t>
  </si>
  <si>
    <t>PH-678</t>
  </si>
  <si>
    <t>PH-679</t>
  </si>
  <si>
    <t>PH-680</t>
  </si>
  <si>
    <t>PH-681</t>
  </si>
  <si>
    <t>PH-682</t>
  </si>
  <si>
    <t>PH-683</t>
  </si>
  <si>
    <t>PH-601</t>
    <phoneticPr fontId="1"/>
  </si>
  <si>
    <t>PH-602</t>
  </si>
  <si>
    <t>PH-603</t>
  </si>
  <si>
    <t>PH-604</t>
  </si>
  <si>
    <t>PH-605</t>
  </si>
  <si>
    <t>PH-606</t>
  </si>
  <si>
    <t>PH-607</t>
  </si>
  <si>
    <t>PH-608</t>
  </si>
  <si>
    <t>PH-609</t>
  </si>
  <si>
    <t>PH-612</t>
  </si>
  <si>
    <t>PH-613</t>
  </si>
  <si>
    <t>PH-614</t>
  </si>
  <si>
    <t>PH-615</t>
  </si>
  <si>
    <t>PH-616</t>
  </si>
  <si>
    <t>PH-617</t>
  </si>
  <si>
    <t>PH-618</t>
  </si>
  <si>
    <t>PH-619</t>
  </si>
  <si>
    <t>PH-620</t>
  </si>
  <si>
    <t>PH-621</t>
  </si>
  <si>
    <t>PH-622</t>
  </si>
  <si>
    <t>PH-623</t>
  </si>
  <si>
    <t>PH-624</t>
  </si>
  <si>
    <t>PH-625</t>
  </si>
  <si>
    <t>PH-626</t>
  </si>
  <si>
    <t>PH-627</t>
  </si>
  <si>
    <t>PH-630</t>
  </si>
  <si>
    <t>PH-632</t>
  </si>
  <si>
    <t>※絵配置の項目は選べます、絵番号は弊社カタログの番号を選んで下さい。</t>
    <rPh sb="1" eb="2">
      <t>エ</t>
    </rPh>
    <rPh sb="2" eb="4">
      <t>ハイチ</t>
    </rPh>
    <rPh sb="13" eb="14">
      <t>エ</t>
    </rPh>
    <rPh sb="14" eb="16">
      <t>バンゴウ</t>
    </rPh>
    <rPh sb="17" eb="19">
      <t>ヘイシャ</t>
    </rPh>
    <rPh sb="24" eb="26">
      <t>バンゴウ</t>
    </rPh>
    <rPh sb="27" eb="28">
      <t>エラ</t>
    </rPh>
    <rPh sb="30" eb="31">
      <t>クダ</t>
    </rPh>
    <phoneticPr fontId="1"/>
  </si>
  <si>
    <t>中絵入り</t>
  </si>
  <si>
    <t>無し</t>
    <rPh sb="0" eb="1">
      <t>ナ</t>
    </rPh>
    <phoneticPr fontId="1"/>
  </si>
  <si>
    <t>タイトル1行目</t>
    <rPh sb="5" eb="6">
      <t>ギョウ</t>
    </rPh>
    <rPh sb="6" eb="7">
      <t>メ</t>
    </rPh>
    <phoneticPr fontId="1"/>
  </si>
  <si>
    <t>タイトル2行目</t>
    <rPh sb="5" eb="7">
      <t>ギョウメ</t>
    </rPh>
    <phoneticPr fontId="1"/>
  </si>
  <si>
    <t>工事名1行目</t>
    <rPh sb="0" eb="2">
      <t>コウジ</t>
    </rPh>
    <rPh sb="2" eb="3">
      <t>メイ</t>
    </rPh>
    <rPh sb="4" eb="6">
      <t>ギョウメ</t>
    </rPh>
    <phoneticPr fontId="1"/>
  </si>
  <si>
    <t>工事名2行目</t>
    <rPh sb="0" eb="2">
      <t>コウジ</t>
    </rPh>
    <rPh sb="2" eb="3">
      <t>メイ</t>
    </rPh>
    <rPh sb="4" eb="6">
      <t>ギョウメ</t>
    </rPh>
    <phoneticPr fontId="1"/>
  </si>
  <si>
    <t>発注者2行名</t>
    <rPh sb="0" eb="3">
      <t>ハッチュウシャ</t>
    </rPh>
    <rPh sb="4" eb="5">
      <t>ギョウ</t>
    </rPh>
    <rPh sb="5" eb="6">
      <t>メイ</t>
    </rPh>
    <phoneticPr fontId="1"/>
  </si>
  <si>
    <t>施工者2行目</t>
    <rPh sb="4" eb="6">
      <t>ギョウメ</t>
    </rPh>
    <phoneticPr fontId="1"/>
  </si>
  <si>
    <t>全面バック_線入り</t>
    <phoneticPr fontId="1"/>
  </si>
  <si>
    <t>全面バック_線無し</t>
    <phoneticPr fontId="1"/>
  </si>
  <si>
    <t>0</t>
    <phoneticPr fontId="1"/>
  </si>
  <si>
    <t>8：00～17：00</t>
    <phoneticPr fontId="1"/>
  </si>
  <si>
    <t>※貴社名・お名前・備考は1枚目と同じになります。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</si>
</sst>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e&quot;年&quot;m&quot;月&quot;d&quot;日&quot;;@" x16r2:formatCode16="[$-ja-JP-x-gannen]ggge&quot;年&quot;m&quot;月&quot;d&quot;日&quot;;@"/>
    <numFmt numFmtId="177" formatCode="#"/>
    <numFmt numFmtId="178" formatCode="0_);[Red]\(0\)"/>
  </numFmts>
  <fonts count="14" x14ac:knownFonts="1">
    <font>
      <sz val="11"/>
      <name val="ＭＳ Ｐゴシック"/>
      <family val="3"/>
      <charset val="128"/>
    </font>
    <font>
      <sz val="6"/>
      <name val="ＭＳ Ｐゴシック"/>
      <family val="3"/>
      <charset val="128"/>
    </font>
    <font>
      <b/>
      <sz val="12"/>
      <color rgb="FF000000"/>
      <name val="HG丸ｺﾞｼｯｸM-PRO"/>
      <family val="3"/>
      <charset val="128"/>
    </font>
    <font>
      <sz val="11"/>
      <color theme="0"/>
      <name val="ＭＳ Ｐゴシック"/>
      <family val="3"/>
      <charset val="128"/>
    </font>
    <font>
      <b/>
      <sz val="12"/>
      <name val="HG丸ｺﾞｼｯｸM-PRO"/>
      <family val="3"/>
      <charset val="128"/>
      <scheme val="major"/>
    </font>
    <font>
      <sz val="11"/>
      <color theme="0"/>
      <name val="HG丸ｺﾞｼｯｸM-PRO"/>
      <family val="3"/>
      <charset val="128"/>
      <scheme val="major"/>
    </font>
    <font>
      <b/>
      <sz val="12"/>
      <name val="HG丸ｺﾞｼｯｸM-PRO"/>
      <family val="3"/>
      <charset val="128"/>
    </font>
    <font>
      <b/>
      <sz val="16"/>
      <color theme="0"/>
      <name val="HG丸ｺﾞｼｯｸM-PRO"/>
      <family val="3"/>
      <charset val="128"/>
    </font>
    <font>
      <b/>
      <sz val="10"/>
      <color rgb="FFFF0000"/>
      <name val="HG丸ｺﾞｼｯｸM-PRO"/>
      <family val="3"/>
      <charset val="128"/>
    </font>
    <font>
      <sz val="11"/>
      <name val="HG丸ｺﾞｼｯｸM-PRO"/>
      <family val="3"/>
      <charset val="128"/>
      <scheme val="major"/>
    </font>
    <font>
      <b/>
      <sz val="10"/>
      <color rgb="FFFF0000"/>
      <name val="Segoe UI Symbol"/>
      <family val="3"/>
    </font>
    <font>
      <b/>
      <sz val="14"/>
      <color theme="0"/>
      <name val="ＭＳ Ｐゴシック"/>
      <family val="3"/>
      <charset val="128"/>
    </font>
    <font>
      <b/>
      <sz val="12"/>
      <color rgb="FFFF0000"/>
      <name val="HG丸ｺﾞｼｯｸM-PRO"/>
      <family val="3"/>
      <charset val="128"/>
      <scheme val="major"/>
    </font>
    <font>
      <b/>
      <sz val="10"/>
      <name val="HG丸ｺﾞｼｯｸM-PRO"/>
      <family val="3"/>
      <charset val="128"/>
    </font>
  </fonts>
  <fills count="6">
    <fill>
      <patternFill patternType="none"/>
    </fill>
    <fill>
      <patternFill patternType="gray125"/>
    </fill>
    <fill>
      <patternFill patternType="solid">
        <fgColor theme="8" tint="0.59996337778862885"/>
        <bgColor indexed="64"/>
      </patternFill>
    </fill>
    <fill>
      <patternFill patternType="solid">
        <fgColor rgb="FFFF3399"/>
        <bgColor indexed="64"/>
      </patternFill>
    </fill>
    <fill>
      <patternFill patternType="solid">
        <fgColor rgb="FFFFC1FF"/>
        <bgColor indexed="64"/>
      </patternFill>
    </fill>
    <fill>
      <patternFill patternType="solid">
        <fgColor rgb="FF0070C0"/>
        <bgColor indexed="64"/>
      </patternFill>
    </fill>
  </fills>
  <borders count="24">
    <border>
      <left/>
      <right/>
      <top/>
      <bottom/>
      <diagonal/>
    </border>
    <border>
      <left style="thick">
        <color rgb="FFFF99FF"/>
      </left>
      <right/>
      <top style="thick">
        <color rgb="FFFF99FF"/>
      </top>
      <bottom style="thick">
        <color rgb="FF993366"/>
      </bottom>
      <diagonal/>
    </border>
    <border>
      <left/>
      <right style="thick">
        <color rgb="FF993366"/>
      </right>
      <top style="thick">
        <color rgb="FFFF99FF"/>
      </top>
      <bottom style="thick">
        <color rgb="FF993366"/>
      </bottom>
      <diagonal/>
    </border>
    <border>
      <left style="thick">
        <color theme="4" tint="0.3999450666829432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right/>
      <top style="thick">
        <color rgb="FFFF99FF"/>
      </top>
      <bottom style="thick">
        <color rgb="FF993366"/>
      </bottom>
      <diagonal/>
    </border>
    <border>
      <left/>
      <right/>
      <top style="thick">
        <color theme="2" tint="-0.499984740745262"/>
      </top>
      <bottom/>
      <diagonal/>
    </border>
    <border>
      <left style="thick">
        <color theme="4" tint="0.59996337778862885"/>
      </left>
      <right/>
      <top style="thick">
        <color theme="4" tint="0.59996337778862885"/>
      </top>
      <bottom style="thick">
        <color theme="4" tint="-0.24994659260841701"/>
      </bottom>
      <diagonal/>
    </border>
    <border>
      <left/>
      <right/>
      <top style="thick">
        <color theme="4" tint="0.59996337778862885"/>
      </top>
      <bottom style="thick">
        <color theme="4" tint="-0.24994659260841701"/>
      </bottom>
      <diagonal/>
    </border>
    <border>
      <left/>
      <right style="thick">
        <color theme="4" tint="-0.24994659260841701"/>
      </right>
      <top style="thick">
        <color theme="4" tint="0.59996337778862885"/>
      </top>
      <bottom style="thick">
        <color theme="4" tint="-0.24994659260841701"/>
      </bottom>
      <diagonal/>
    </border>
    <border>
      <left style="thick">
        <color theme="4" tint="0.39994506668294322"/>
      </left>
      <right/>
      <top style="thick">
        <color theme="2"/>
      </top>
      <bottom style="thick">
        <color theme="2" tint="-0.499984740745262"/>
      </bottom>
      <diagonal/>
    </border>
    <border>
      <left/>
      <right style="thick">
        <color theme="2" tint="-0.499984740745262"/>
      </right>
      <top style="thick">
        <color theme="2"/>
      </top>
      <bottom style="thick">
        <color theme="2" tint="-0.499984740745262"/>
      </bottom>
      <diagonal/>
    </border>
    <border>
      <left/>
      <right/>
      <top style="thick">
        <color theme="2"/>
      </top>
      <bottom style="thick">
        <color theme="2" tint="-0.499984740745262"/>
      </bottom>
      <diagonal/>
    </border>
    <border>
      <left/>
      <right/>
      <top style="thick">
        <color theme="2" tint="-0.499984740745262"/>
      </top>
      <bottom style="thick">
        <color theme="2" tint="-0.499984740745262"/>
      </bottom>
      <diagonal/>
    </border>
    <border>
      <left style="thick">
        <color theme="4" tint="0.79998168889431442"/>
      </left>
      <right/>
      <top style="thick">
        <color theme="4" tint="0.79998168889431442"/>
      </top>
      <bottom style="thick">
        <color theme="4" tint="0.39994506668294322"/>
      </bottom>
      <diagonal/>
    </border>
    <border>
      <left/>
      <right style="thick">
        <color theme="4" tint="0.39994506668294322"/>
      </right>
      <top style="thick">
        <color theme="4" tint="0.79998168889431442"/>
      </top>
      <bottom style="thick">
        <color theme="4" tint="0.39994506668294322"/>
      </bottom>
      <diagonal/>
    </border>
    <border>
      <left style="thick">
        <color theme="4" tint="0.79998168889431442"/>
      </left>
      <right/>
      <top style="thick">
        <color theme="4" tint="0.39994506668294322"/>
      </top>
      <bottom style="thick">
        <color theme="4" tint="0.39994506668294322"/>
      </bottom>
      <diagonal/>
    </border>
    <border>
      <left/>
      <right style="thick">
        <color theme="4" tint="0.39994506668294322"/>
      </right>
      <top style="thick">
        <color theme="4" tint="0.39994506668294322"/>
      </top>
      <bottom style="thick">
        <color theme="4" tint="0.39994506668294322"/>
      </bottom>
      <diagonal/>
    </border>
    <border>
      <left style="thick">
        <color rgb="FFFFDDFF"/>
      </left>
      <right/>
      <top style="thick">
        <color rgb="FFFFDDFF"/>
      </top>
      <bottom style="thick">
        <color rgb="FFF571FF"/>
      </bottom>
      <diagonal/>
    </border>
    <border>
      <left/>
      <right style="thick">
        <color rgb="FFF571FF"/>
      </right>
      <top style="thick">
        <color rgb="FFFFDDFF"/>
      </top>
      <bottom style="thick">
        <color rgb="FFF571FF"/>
      </bottom>
      <diagonal/>
    </border>
    <border>
      <left style="thick">
        <color rgb="FFF571FF"/>
      </left>
      <right/>
      <top/>
      <bottom style="thick">
        <color theme="2" tint="-0.499984740745262"/>
      </bottom>
      <diagonal/>
    </border>
    <border>
      <left/>
      <right style="thick">
        <color theme="2" tint="-0.499984740745262"/>
      </right>
      <top/>
      <bottom style="thick">
        <color theme="2" tint="-0.499984740745262"/>
      </bottom>
      <diagonal/>
    </border>
    <border>
      <left style="thick">
        <color rgb="FFF571FF"/>
      </left>
      <right/>
      <top style="thick">
        <color theme="2"/>
      </top>
      <bottom style="thick">
        <color theme="2" tint="-0.499984740745262"/>
      </bottom>
      <diagonal/>
    </border>
    <border>
      <left style="thick">
        <color theme="2" tint="-0.499984740745262"/>
      </left>
      <right/>
      <top style="thick">
        <color theme="2" tint="-0.499984740745262"/>
      </top>
      <bottom style="thick">
        <color theme="2" tint="-0.499984740745262"/>
      </bottom>
      <diagonal/>
    </border>
  </borders>
  <cellStyleXfs count="1">
    <xf numFmtId="0" fontId="0" fillId="0" borderId="0">
      <alignment vertical="center"/>
    </xf>
  </cellStyleXfs>
  <cellXfs count="74">
    <xf numFmtId="0" fontId="0" fillId="0" borderId="0" xfId="0">
      <alignment vertical="center"/>
    </xf>
    <xf numFmtId="0" fontId="3" fillId="0" borderId="0" xfId="0" applyFont="1">
      <alignment vertical="center"/>
    </xf>
    <xf numFmtId="0" fontId="5" fillId="0" borderId="0" xfId="0" applyFont="1">
      <alignment vertical="center"/>
    </xf>
    <xf numFmtId="0" fontId="9" fillId="0" borderId="0" xfId="0" applyFont="1">
      <alignment vertical="center"/>
    </xf>
    <xf numFmtId="0" fontId="11" fillId="0" borderId="0" xfId="0" applyFont="1">
      <alignment vertical="center"/>
    </xf>
    <xf numFmtId="177" fontId="3" fillId="0" borderId="0" xfId="0" applyNumberFormat="1" applyFont="1">
      <alignment vertical="center"/>
    </xf>
    <xf numFmtId="0" fontId="3" fillId="0" borderId="0" xfId="0" applyFont="1" applyAlignment="1">
      <alignment horizontal="right" vertical="center"/>
    </xf>
    <xf numFmtId="177" fontId="3" fillId="0" borderId="0" xfId="0" applyNumberFormat="1" applyFont="1" applyAlignment="1">
      <alignment horizontal="left" vertical="center"/>
    </xf>
    <xf numFmtId="0" fontId="3" fillId="0" borderId="0" xfId="0" applyFont="1" applyProtection="1">
      <alignment vertical="center"/>
      <protection locked="0"/>
    </xf>
    <xf numFmtId="0" fontId="6" fillId="0" borderId="4" xfId="0" applyFont="1" applyBorder="1">
      <alignmen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4" xfId="0" applyFont="1" applyBorder="1">
      <alignment vertical="center"/>
    </xf>
    <xf numFmtId="176" fontId="4" fillId="0" borderId="3" xfId="0" applyNumberFormat="1" applyFont="1" applyBorder="1" applyAlignment="1">
      <alignment horizontal="left" vertical="center"/>
    </xf>
    <xf numFmtId="176" fontId="4" fillId="0" borderId="4" xfId="0" applyNumberFormat="1" applyFont="1" applyBorder="1" applyAlignment="1">
      <alignment horizontal="left" vertical="center"/>
    </xf>
    <xf numFmtId="178" fontId="4" fillId="0" borderId="3" xfId="0" applyNumberFormat="1" applyFont="1" applyBorder="1" applyAlignment="1">
      <alignment horizontal="left" vertical="center"/>
    </xf>
    <xf numFmtId="178" fontId="4" fillId="0" borderId="4" xfId="0" applyNumberFormat="1" applyFont="1" applyBorder="1" applyAlignment="1">
      <alignment horizontal="left" vertical="center"/>
    </xf>
    <xf numFmtId="177" fontId="4" fillId="0" borderId="4" xfId="0" applyNumberFormat="1" applyFont="1" applyBorder="1">
      <alignment vertical="center"/>
    </xf>
    <xf numFmtId="177" fontId="4" fillId="0" borderId="4" xfId="0" applyNumberFormat="1" applyFont="1" applyBorder="1" applyAlignment="1">
      <alignment vertical="center" wrapText="1"/>
    </xf>
    <xf numFmtId="0" fontId="8" fillId="0" borderId="0" xfId="0" applyFont="1" applyAlignment="1">
      <alignment horizontal="right" vertical="top"/>
    </xf>
    <xf numFmtId="0" fontId="3" fillId="0" borderId="0" xfId="0" applyFont="1" applyAlignment="1">
      <alignment vertical="center" shrinkToFit="1"/>
    </xf>
    <xf numFmtId="0" fontId="8" fillId="0" borderId="0" xfId="0" applyFont="1" applyAlignment="1">
      <alignment horizontal="right" vertical="center"/>
    </xf>
    <xf numFmtId="0" fontId="6" fillId="0" borderId="11" xfId="0" applyFont="1" applyBorder="1">
      <alignment vertical="center"/>
    </xf>
    <xf numFmtId="177" fontId="4" fillId="0" borderId="11" xfId="0" applyNumberFormat="1" applyFont="1" applyBorder="1">
      <alignment vertical="center"/>
    </xf>
    <xf numFmtId="0" fontId="2" fillId="2" borderId="17" xfId="0" applyFont="1" applyFill="1" applyBorder="1" applyAlignment="1">
      <alignment horizontal="center" vertical="center"/>
    </xf>
    <xf numFmtId="176" fontId="4" fillId="0" borderId="13" xfId="0" applyNumberFormat="1" applyFont="1" applyBorder="1" applyAlignment="1">
      <alignment horizontal="left" vertical="center"/>
    </xf>
    <xf numFmtId="178" fontId="4" fillId="0" borderId="13" xfId="0" applyNumberFormat="1" applyFont="1" applyBorder="1" applyAlignment="1">
      <alignment horizontal="left" vertical="center"/>
    </xf>
    <xf numFmtId="0" fontId="4" fillId="0" borderId="13" xfId="0" applyFont="1" applyBorder="1" applyAlignment="1">
      <alignment horizontal="left" vertical="center"/>
    </xf>
    <xf numFmtId="0" fontId="6" fillId="0" borderId="13" xfId="0" applyFont="1" applyBorder="1">
      <alignment vertical="center"/>
    </xf>
    <xf numFmtId="0" fontId="4" fillId="0" borderId="13" xfId="0" applyFont="1" applyBorder="1">
      <alignment vertical="center"/>
    </xf>
    <xf numFmtId="176" fontId="4" fillId="0" borderId="13" xfId="0" applyNumberFormat="1" applyFont="1" applyBorder="1">
      <alignment vertical="center"/>
    </xf>
    <xf numFmtId="178" fontId="4" fillId="0" borderId="13" xfId="0" applyNumberFormat="1" applyFont="1" applyBorder="1">
      <alignment vertical="center"/>
    </xf>
    <xf numFmtId="0" fontId="6" fillId="0" borderId="3" xfId="0" applyFont="1" applyBorder="1" applyAlignment="1">
      <alignment horizontal="left" vertical="center"/>
    </xf>
    <xf numFmtId="0" fontId="6" fillId="0" borderId="13" xfId="0" applyFont="1" applyBorder="1" applyAlignment="1">
      <alignment horizontal="left" vertical="center"/>
    </xf>
    <xf numFmtId="177" fontId="4" fillId="0" borderId="21" xfId="0" applyNumberFormat="1" applyFont="1" applyBorder="1">
      <alignment vertical="center"/>
    </xf>
    <xf numFmtId="49" fontId="11" fillId="0" borderId="0" xfId="0" applyNumberFormat="1" applyFont="1" applyAlignment="1">
      <alignment horizontal="right" vertical="center"/>
    </xf>
    <xf numFmtId="0" fontId="2" fillId="2" borderId="16" xfId="0" applyFont="1" applyFill="1" applyBorder="1" applyAlignment="1" applyProtection="1">
      <alignment horizontal="center" vertical="center"/>
      <protection locked="0"/>
    </xf>
    <xf numFmtId="177" fontId="4" fillId="0" borderId="20" xfId="0" applyNumberFormat="1" applyFont="1" applyBorder="1" applyProtection="1">
      <alignment vertical="center"/>
      <protection locked="0"/>
    </xf>
    <xf numFmtId="177" fontId="4" fillId="0" borderId="23" xfId="0" applyNumberFormat="1" applyFont="1" applyBorder="1" applyProtection="1">
      <alignment vertical="center"/>
      <protection locked="0"/>
    </xf>
    <xf numFmtId="0" fontId="13" fillId="0" borderId="0" xfId="0" applyFont="1" applyAlignment="1">
      <alignment horizontal="right" vertical="center"/>
    </xf>
    <xf numFmtId="0" fontId="2" fillId="4" borderId="18" xfId="0" applyFont="1" applyFill="1" applyBorder="1" applyAlignment="1">
      <alignment horizontal="center" vertical="center"/>
    </xf>
    <xf numFmtId="0" fontId="2" fillId="4" borderId="19"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6" xfId="0" applyFont="1" applyFill="1" applyBorder="1" applyAlignment="1">
      <alignment horizontal="center" vertical="center" shrinkToFit="1"/>
    </xf>
    <xf numFmtId="0" fontId="2" fillId="2" borderId="17" xfId="0" applyFont="1" applyFill="1" applyBorder="1" applyAlignment="1">
      <alignment horizontal="center" vertical="center" shrinkToFit="1"/>
    </xf>
    <xf numFmtId="0" fontId="8" fillId="0" borderId="6" xfId="0" applyFont="1" applyBorder="1" applyAlignment="1">
      <alignment horizontal="right" vertical="top"/>
    </xf>
    <xf numFmtId="177" fontId="4" fillId="0" borderId="22" xfId="0" applyNumberFormat="1" applyFont="1" applyBorder="1" applyProtection="1">
      <alignment vertical="center"/>
      <protection locked="0"/>
    </xf>
    <xf numFmtId="177" fontId="4" fillId="0" borderId="12" xfId="0" applyNumberFormat="1" applyFont="1" applyBorder="1" applyProtection="1">
      <alignment vertical="center"/>
      <protection locked="0"/>
    </xf>
    <xf numFmtId="0" fontId="7" fillId="5" borderId="7"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2" fillId="2" borderId="14" xfId="0" applyFont="1" applyFill="1" applyBorder="1" applyAlignment="1">
      <alignment horizontal="center" vertical="center" shrinkToFit="1"/>
    </xf>
    <xf numFmtId="0" fontId="2" fillId="2" borderId="15" xfId="0" applyFont="1" applyFill="1" applyBorder="1" applyAlignment="1">
      <alignment horizontal="center" vertical="center" shrinkToFit="1"/>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6" fillId="0" borderId="10" xfId="0" applyFont="1" applyBorder="1" applyProtection="1">
      <alignment vertical="center"/>
      <protection locked="0"/>
    </xf>
    <xf numFmtId="0" fontId="6" fillId="0" borderId="12" xfId="0" applyFont="1" applyBorder="1" applyProtection="1">
      <alignment vertical="center"/>
      <protection locked="0"/>
    </xf>
    <xf numFmtId="0" fontId="8" fillId="0" borderId="0" xfId="0" applyFont="1" applyAlignment="1">
      <alignment horizontal="right" vertical="top"/>
    </xf>
    <xf numFmtId="0" fontId="0" fillId="0" borderId="0" xfId="0">
      <alignment vertical="center"/>
    </xf>
    <xf numFmtId="177" fontId="4" fillId="0" borderId="10" xfId="0" applyNumberFormat="1" applyFont="1" applyBorder="1" applyAlignment="1">
      <alignment horizontal="left" vertical="center"/>
    </xf>
    <xf numFmtId="177" fontId="4" fillId="0" borderId="12" xfId="0" applyNumberFormat="1" applyFont="1" applyBorder="1" applyAlignment="1">
      <alignment horizontal="left" vertical="center"/>
    </xf>
    <xf numFmtId="177" fontId="4" fillId="0" borderId="3" xfId="0" applyNumberFormat="1" applyFont="1" applyBorder="1">
      <alignment vertical="center"/>
    </xf>
    <xf numFmtId="177" fontId="4" fillId="0" borderId="13" xfId="0" applyNumberFormat="1" applyFont="1" applyBorder="1">
      <alignment vertical="center"/>
    </xf>
    <xf numFmtId="177" fontId="4" fillId="0" borderId="3" xfId="0" applyNumberFormat="1" applyFont="1" applyBorder="1" applyAlignment="1">
      <alignment vertical="center" wrapText="1"/>
    </xf>
    <xf numFmtId="177" fontId="4" fillId="0" borderId="13" xfId="0" applyNumberFormat="1" applyFont="1" applyBorder="1" applyAlignment="1">
      <alignment vertical="center" wrapText="1"/>
    </xf>
    <xf numFmtId="0" fontId="8" fillId="0" borderId="0" xfId="0" applyFont="1" applyAlignment="1">
      <alignment horizontal="right" vertical="center"/>
    </xf>
    <xf numFmtId="0" fontId="2" fillId="2" borderId="16"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177" fontId="12" fillId="0" borderId="10" xfId="0" applyNumberFormat="1" applyFont="1" applyBorder="1" applyAlignment="1">
      <alignment horizontal="right" vertical="center"/>
    </xf>
    <xf numFmtId="177" fontId="12" fillId="0" borderId="12" xfId="0" applyNumberFormat="1" applyFont="1" applyBorder="1" applyAlignment="1">
      <alignment horizontal="right" vertical="center"/>
    </xf>
  </cellXfs>
  <cellStyles count="1">
    <cellStyle name="標準" xfId="0" builtinId="0"/>
  </cellStyles>
  <dxfs count="0"/>
  <tableStyles count="0" defaultTableStyle="TableStyleMedium2" defaultPivotStyle="PivotStyleLight16"/>
  <colors>
    <mruColors>
      <color rgb="FFF571FF"/>
      <color rgb="FFFF99FF"/>
      <color rgb="FF993366"/>
      <color rgb="FFFFC1FF"/>
      <color rgb="FFFF11FF"/>
      <color rgb="FFFFDDFF"/>
      <color rgb="FFAC00A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B$38" fmlaRange="Sheet1!$F$2:$F$5" noThreeD="1" sel="1" val="0"/>
</file>

<file path=xl/ctrlProps/ctrlProp2.xml><?xml version="1.0" encoding="utf-8"?>
<formControlPr xmlns="http://schemas.microsoft.com/office/spreadsheetml/2009/9/main" objectType="Drop" dropStyle="combo" dx="22" fmlaLink="$B$40" fmlaRange="Sheet1!$F$7:$F$8" noThreeD="1" sel="2" val="0"/>
</file>

<file path=xl/ctrlProps/ctrlProp3.xml><?xml version="1.0" encoding="utf-8"?>
<formControlPr xmlns="http://schemas.microsoft.com/office/spreadsheetml/2009/9/main" objectType="Drop" dropStyle="combo" dx="22" fmlaRange="'1枚目'!$F$28:$F$35" noThreeD="1" sel="2" val="0"/>
</file>

<file path=xl/ctrlProps/ctrlProp4.xml><?xml version="1.0" encoding="utf-8"?>
<formControlPr xmlns="http://schemas.microsoft.com/office/spreadsheetml/2009/9/main" objectType="Drop" dropStyle="combo" dx="22" fmlaRange="Sheet1!$F$18:$F$21" noThreeD="1" sel="2" val="0"/>
</file>

<file path=xl/ctrlProps/ctrlProp5.xml><?xml version="1.0" encoding="utf-8"?>
<formControlPr xmlns="http://schemas.microsoft.com/office/spreadsheetml/2009/9/main" objectType="Drop" dropStyle="combo" dx="22" fmlaRange="Sheet1!$F$18:$F$21" noThreeD="1" sel="2" val="0"/>
</file>

<file path=xl/ctrlProps/ctrlProp6.xml><?xml version="1.0" encoding="utf-8"?>
<formControlPr xmlns="http://schemas.microsoft.com/office/spreadsheetml/2009/9/main" objectType="Drop" dropStyle="combo" dx="22" fmlaRange="'1枚目'!$F$28:$F$35" noThreeD="1" sel="1" val="0"/>
</file>

<file path=xl/ctrlProps/ctrlProp7.xml><?xml version="1.0" encoding="utf-8"?>
<formControlPr xmlns="http://schemas.microsoft.com/office/spreadsheetml/2009/9/main" objectType="Drop" dropStyle="combo" dx="22" fmlaLink="$B$40" fmlaRange="Sheet1!$F$7:$F$8" noThreeD="1" sel="2" val="0"/>
</file>

<file path=xl/ctrlProps/ctrlProp8.xml><?xml version="1.0" encoding="utf-8"?>
<formControlPr xmlns="http://schemas.microsoft.com/office/spreadsheetml/2009/9/main" objectType="Drop" dropStyle="combo" dx="22" fmlaLink="$B$38" fmlaRange="Sheet1!$F$2:$F$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1&#26522;&#30446;'!B15"/><Relationship Id="rId3" Type="http://schemas.openxmlformats.org/officeDocument/2006/relationships/image" Target="../media/image4.emf"/><Relationship Id="rId7" Type="http://schemas.openxmlformats.org/officeDocument/2006/relationships/hyperlink" Target="#'1&#26522;&#30446;'!D4"/><Relationship Id="rId12" Type="http://schemas.openxmlformats.org/officeDocument/2006/relationships/hyperlink" Target="#'1&#26522;&#30446;'!F25"/><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hyperlink" Target="#'1&#26522;&#30446;'!D25"/><Relationship Id="rId5" Type="http://schemas.openxmlformats.org/officeDocument/2006/relationships/image" Target="../media/image6.png"/><Relationship Id="rId10" Type="http://schemas.openxmlformats.org/officeDocument/2006/relationships/hyperlink" Target="#'1&#26522;&#30446;'!D24"/><Relationship Id="rId4" Type="http://schemas.openxmlformats.org/officeDocument/2006/relationships/image" Target="../media/image5.emf"/><Relationship Id="rId9" Type="http://schemas.openxmlformats.org/officeDocument/2006/relationships/hyperlink" Target="#'1&#26522;&#30446;'!B18"/></Relationships>
</file>

<file path=xl/drawings/_rels/drawing3.xml.rels><?xml version="1.0" encoding="UTF-8" standalone="yes"?>
<Relationships xmlns="http://schemas.openxmlformats.org/package/2006/relationships"><Relationship Id="rId8" Type="http://schemas.openxmlformats.org/officeDocument/2006/relationships/hyperlink" Target="#'2&#26522;&#30446;'!D24"/><Relationship Id="rId3" Type="http://schemas.openxmlformats.org/officeDocument/2006/relationships/image" Target="../media/image4.emf"/><Relationship Id="rId7" Type="http://schemas.openxmlformats.org/officeDocument/2006/relationships/hyperlink" Target="#'2&#26522;&#30446;'!D4"/><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hyperlink" Target="#'2&#26522;&#30446;'!F25"/><Relationship Id="rId4" Type="http://schemas.openxmlformats.org/officeDocument/2006/relationships/image" Target="../media/image5.emf"/><Relationship Id="rId9" Type="http://schemas.openxmlformats.org/officeDocument/2006/relationships/hyperlink" Target="#'2&#26522;&#30446;'!D25"/></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absolute">
    <xdr:from>
      <xdr:col>0</xdr:col>
      <xdr:colOff>159029</xdr:colOff>
      <xdr:row>0</xdr:row>
      <xdr:rowOff>122058</xdr:rowOff>
    </xdr:from>
    <xdr:to>
      <xdr:col>19</xdr:col>
      <xdr:colOff>276224</xdr:colOff>
      <xdr:row>67</xdr:row>
      <xdr:rowOff>135980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9029" y="122058"/>
          <a:ext cx="13147395" cy="11501072"/>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682625</xdr:colOff>
      <xdr:row>0</xdr:row>
      <xdr:rowOff>56836</xdr:rowOff>
    </xdr:from>
    <xdr:to>
      <xdr:col>19</xdr:col>
      <xdr:colOff>97971</xdr:colOff>
      <xdr:row>35</xdr:row>
      <xdr:rowOff>247336</xdr:rowOff>
    </xdr:to>
    <xdr:grpSp>
      <xdr:nvGrpSpPr>
        <xdr:cNvPr id="2246" name="グループ化 2245">
          <a:extLst>
            <a:ext uri="{FF2B5EF4-FFF2-40B4-BE49-F238E27FC236}">
              <a16:creationId xmlns:a16="http://schemas.microsoft.com/office/drawing/2014/main" id="{00000000-0008-0000-0100-0000C6080000}"/>
            </a:ext>
          </a:extLst>
        </xdr:cNvPr>
        <xdr:cNvGrpSpPr/>
      </xdr:nvGrpSpPr>
      <xdr:grpSpPr>
        <a:xfrm>
          <a:off x="881063" y="56836"/>
          <a:ext cx="12369346" cy="9636125"/>
          <a:chOff x="881063" y="56836"/>
          <a:chExt cx="12369346" cy="9636125"/>
        </a:xfrm>
      </xdr:grpSpPr>
      <mc:AlternateContent xmlns:mc="http://schemas.openxmlformats.org/markup-compatibility/2006" xmlns:a14="http://schemas.microsoft.com/office/drawing/2010/main">
        <mc:Choice Requires="a14">
          <xdr:pic>
            <xdr:nvPicPr>
              <xdr:cNvPr id="35" name="図 34">
                <a:extLst>
                  <a:ext uri="{FF2B5EF4-FFF2-40B4-BE49-F238E27FC236}">
                    <a16:creationId xmlns:a16="http://schemas.microsoft.com/office/drawing/2014/main" id="{00000000-0008-0000-0100-000023000000}"/>
                  </a:ext>
                </a:extLst>
              </xdr:cNvPr>
              <xdr:cNvPicPr>
                <a:picLocks noChangeAspect="1" noChangeArrowheads="1"/>
                <a:extLst>
                  <a:ext uri="{84589F7E-364E-4C9E-8A38-B11213B215E9}">
                    <a14:cameraTool cellRange="画像" spid="_x0000_s2930"/>
                  </a:ext>
                </a:extLst>
              </xdr:cNvPicPr>
            </xdr:nvPicPr>
            <xdr:blipFill>
              <a:blip xmlns:r="http://schemas.openxmlformats.org/officeDocument/2006/relationships" r:embed="rId1"/>
              <a:srcRect/>
              <a:stretch>
                <a:fillRect/>
              </a:stretch>
            </xdr:blipFill>
            <xdr:spPr bwMode="auto">
              <a:xfrm>
                <a:off x="6019574" y="56836"/>
                <a:ext cx="7230835" cy="9636125"/>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36" name="図 35">
                <a:extLst>
                  <a:ext uri="{FF2B5EF4-FFF2-40B4-BE49-F238E27FC236}">
                    <a16:creationId xmlns:a16="http://schemas.microsoft.com/office/drawing/2014/main" id="{00000000-0008-0000-0100-000024000000}"/>
                  </a:ext>
                </a:extLst>
              </xdr:cNvPr>
              <xdr:cNvPicPr>
                <a:picLocks noChangeAspect="1" noChangeArrowheads="1"/>
                <a:extLst>
                  <a:ext uri="{84589F7E-364E-4C9E-8A38-B11213B215E9}">
                    <a14:cameraTool cellRange="マーク1" spid="_x0000_s2931"/>
                  </a:ext>
                </a:extLst>
              </xdr:cNvPicPr>
            </xdr:nvPicPr>
            <xdr:blipFill>
              <a:blip xmlns:r="http://schemas.openxmlformats.org/officeDocument/2006/relationships" r:embed="rId2"/>
              <a:srcRect/>
              <a:stretch>
                <a:fillRect/>
              </a:stretch>
            </xdr:blipFill>
            <xdr:spPr bwMode="auto">
              <a:xfrm>
                <a:off x="6694629" y="6942138"/>
                <a:ext cx="573068" cy="51129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39" name="図 38">
                <a:extLst>
                  <a:ext uri="{FF2B5EF4-FFF2-40B4-BE49-F238E27FC236}">
                    <a16:creationId xmlns:a16="http://schemas.microsoft.com/office/drawing/2014/main" id="{00000000-0008-0000-0100-000027000000}"/>
                  </a:ext>
                </a:extLst>
              </xdr:cNvPr>
              <xdr:cNvPicPr>
                <a:picLocks noChangeAspect="1"/>
                <a:extLst>
                  <a:ext uri="{84589F7E-364E-4C9E-8A38-B11213B215E9}">
                    <a14:cameraTool cellRange="マーク2" spid="_x0000_s2932"/>
                  </a:ext>
                </a:extLst>
              </xdr:cNvPicPr>
            </xdr:nvPicPr>
            <xdr:blipFill>
              <a:blip xmlns:r="http://schemas.openxmlformats.org/officeDocument/2006/relationships" r:embed="rId3">
                <a:alphaModFix/>
              </a:blip>
              <a:stretch>
                <a:fillRect/>
              </a:stretch>
            </xdr:blipFill>
            <xdr:spPr>
              <a:xfrm>
                <a:off x="7782576" y="6580188"/>
                <a:ext cx="492828" cy="401654"/>
              </a:xfrm>
              <a:prstGeom prst="rect">
                <a:avLst/>
              </a:prstGeom>
            </xdr:spPr>
          </xdr:pic>
        </mc:Choice>
        <mc:Fallback xmlns=""/>
      </mc:AlternateContent>
      <mc:AlternateContent xmlns:mc="http://schemas.openxmlformats.org/markup-compatibility/2006" xmlns:a14="http://schemas.microsoft.com/office/drawing/2010/main">
        <mc:Choice Requires="a14">
          <xdr:pic>
            <xdr:nvPicPr>
              <xdr:cNvPr id="2248" name="図 2247">
                <a:extLst>
                  <a:ext uri="{FF2B5EF4-FFF2-40B4-BE49-F238E27FC236}">
                    <a16:creationId xmlns:a16="http://schemas.microsoft.com/office/drawing/2014/main" id="{00000000-0008-0000-0100-0000C8080000}"/>
                  </a:ext>
                </a:extLst>
              </xdr:cNvPr>
              <xdr:cNvPicPr>
                <a:picLocks noChangeAspect="1"/>
                <a:extLst>
                  <a:ext uri="{84589F7E-364E-4C9E-8A38-B11213B215E9}">
                    <a14:cameraTool cellRange="社マーク1" spid="_x0000_s2933"/>
                  </a:ext>
                </a:extLst>
              </xdr:cNvPicPr>
            </xdr:nvPicPr>
            <xdr:blipFill>
              <a:blip xmlns:r="http://schemas.openxmlformats.org/officeDocument/2006/relationships" r:embed="rId4"/>
              <a:stretch>
                <a:fillRect/>
              </a:stretch>
            </xdr:blipFill>
            <xdr:spPr>
              <a:xfrm>
                <a:off x="7802563" y="7464424"/>
                <a:ext cx="417436" cy="327025"/>
              </a:xfrm>
              <a:prstGeom prst="rect">
                <a:avLst/>
              </a:prstGeom>
            </xdr:spPr>
          </xdr:pic>
        </mc:Choice>
        <mc:Fallback xmlns=""/>
      </mc:AlternateContent>
      <mc:AlternateContent xmlns:mc="http://schemas.openxmlformats.org/markup-compatibility/2006" xmlns:a14="http://schemas.microsoft.com/office/drawing/2010/main">
        <mc:Choice Requires="a14">
          <xdr:pic>
            <xdr:nvPicPr>
              <xdr:cNvPr id="2249" name="図 2248">
                <a:extLst>
                  <a:ext uri="{FF2B5EF4-FFF2-40B4-BE49-F238E27FC236}">
                    <a16:creationId xmlns:a16="http://schemas.microsoft.com/office/drawing/2014/main" id="{00000000-0008-0000-0100-0000C9080000}"/>
                  </a:ext>
                </a:extLst>
              </xdr:cNvPr>
              <xdr:cNvPicPr>
                <a:picLocks noChangeAspect="1"/>
                <a:extLst>
                  <a:ext uri="{84589F7E-364E-4C9E-8A38-B11213B215E9}">
                    <a14:cameraTool cellRange="社マーク2" spid="_x0000_s2934"/>
                  </a:ext>
                </a:extLst>
              </xdr:cNvPicPr>
            </xdr:nvPicPr>
            <xdr:blipFill>
              <a:blip xmlns:r="http://schemas.openxmlformats.org/officeDocument/2006/relationships" r:embed="rId2"/>
              <a:stretch>
                <a:fillRect/>
              </a:stretch>
            </xdr:blipFill>
            <xdr:spPr>
              <a:xfrm>
                <a:off x="6750825" y="7722375"/>
                <a:ext cx="457200" cy="400050"/>
              </a:xfrm>
              <a:prstGeom prst="rect">
                <a:avLst/>
              </a:prstGeom>
            </xdr:spPr>
          </xdr:pic>
        </mc:Choice>
        <mc:Fallback xmlns=""/>
      </mc:AlternateContent>
      <xdr:grpSp>
        <xdr:nvGrpSpPr>
          <xdr:cNvPr id="19" name="グループ化 18">
            <a:extLst>
              <a:ext uri="{FF2B5EF4-FFF2-40B4-BE49-F238E27FC236}">
                <a16:creationId xmlns:a16="http://schemas.microsoft.com/office/drawing/2014/main" id="{00000000-0008-0000-0100-000013000000}"/>
              </a:ext>
            </a:extLst>
          </xdr:cNvPr>
          <xdr:cNvGrpSpPr/>
        </xdr:nvGrpSpPr>
        <xdr:grpSpPr>
          <a:xfrm>
            <a:off x="6610352" y="6688138"/>
            <a:ext cx="3079748" cy="1374313"/>
            <a:chOff x="6604002" y="6961188"/>
            <a:chExt cx="3055936" cy="1374313"/>
          </a:xfrm>
        </xdr:grpSpPr>
        <xdr:sp macro="" textlink="$T$41">
          <xdr:nvSpPr>
            <xdr:cNvPr id="17" name="テキスト ボックス 16">
              <a:extLst>
                <a:ext uri="{FF2B5EF4-FFF2-40B4-BE49-F238E27FC236}">
                  <a16:creationId xmlns:a16="http://schemas.microsoft.com/office/drawing/2014/main" id="{00000000-0008-0000-0100-000011000000}"/>
                </a:ext>
              </a:extLst>
            </xdr:cNvPr>
            <xdr:cNvSpPr txBox="1">
              <a:spLocks/>
            </xdr:cNvSpPr>
          </xdr:nvSpPr>
          <xdr:spPr>
            <a:xfrm>
              <a:off x="9358315" y="8191501"/>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3A276C3F-C3E9-45A3-8E2A-343D6A37C845}"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41">
          <xdr:nvSpPr>
            <xdr:cNvPr id="16" name="テキスト ボックス 15">
              <a:extLst>
                <a:ext uri="{FF2B5EF4-FFF2-40B4-BE49-F238E27FC236}">
                  <a16:creationId xmlns:a16="http://schemas.microsoft.com/office/drawing/2014/main" id="{00000000-0008-0000-0100-000010000000}"/>
                </a:ext>
              </a:extLst>
            </xdr:cNvPr>
            <xdr:cNvSpPr txBox="1">
              <a:spLocks/>
            </xdr:cNvSpPr>
          </xdr:nvSpPr>
          <xdr:spPr>
            <a:xfrm>
              <a:off x="9358315" y="7429501"/>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E1D3219-1915-4FF7-AF27-4A44B3026FDE}"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40">
          <xdr:nvSpPr>
            <xdr:cNvPr id="9" name="テキスト ボックス 8">
              <a:extLst>
                <a:ext uri="{FF2B5EF4-FFF2-40B4-BE49-F238E27FC236}">
                  <a16:creationId xmlns:a16="http://schemas.microsoft.com/office/drawing/2014/main" id="{00000000-0008-0000-0100-00000900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0355E6B-E641-4850-AEB8-9DCA96EA16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39">
          <xdr:nvSpPr>
            <xdr:cNvPr id="3" name="テキスト ボックス 2">
              <a:extLst>
                <a:ext uri="{FF2B5EF4-FFF2-40B4-BE49-F238E27FC236}">
                  <a16:creationId xmlns:a16="http://schemas.microsoft.com/office/drawing/2014/main" id="{00000000-0008-0000-0100-00000300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7B732B2E-682A-4D2C-912B-0A4B78E26647}"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grpSp>
        <xdr:nvGrpSpPr>
          <xdr:cNvPr id="12" name="グループ化 11">
            <a:extLst>
              <a:ext uri="{FF2B5EF4-FFF2-40B4-BE49-F238E27FC236}">
                <a16:creationId xmlns:a16="http://schemas.microsoft.com/office/drawing/2014/main" id="{00000000-0008-0000-0100-00000C000000}"/>
              </a:ext>
            </a:extLst>
          </xdr:cNvPr>
          <xdr:cNvGrpSpPr>
            <a:grpSpLocks noChangeAspect="1"/>
          </xdr:cNvGrpSpPr>
        </xdr:nvGrpSpPr>
        <xdr:grpSpPr>
          <a:xfrm>
            <a:off x="6638927" y="2842235"/>
            <a:ext cx="4423550" cy="5220610"/>
            <a:chOff x="6640514" y="2810485"/>
            <a:chExt cx="4412438" cy="5160285"/>
          </a:xfrm>
        </xdr:grpSpPr>
        <xdr:sp macro="" textlink="$R$51">
          <xdr:nvSpPr>
            <xdr:cNvPr id="2141" name="テキスト ボックス 2140">
              <a:extLst>
                <a:ext uri="{FF2B5EF4-FFF2-40B4-BE49-F238E27FC236}">
                  <a16:creationId xmlns:a16="http://schemas.microsoft.com/office/drawing/2014/main" id="{00000000-0008-0000-0100-00005D080000}"/>
                </a:ext>
              </a:extLst>
            </xdr:cNvPr>
            <xdr:cNvSpPr txBox="1"/>
          </xdr:nvSpPr>
          <xdr:spPr>
            <a:xfrm>
              <a:off x="9823304" y="783871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5A816B-E5E8-4074-B25E-36C7F3984B7E}"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8">
          <xdr:nvSpPr>
            <xdr:cNvPr id="2140" name="テキスト ボックス 2139">
              <a:extLst>
                <a:ext uri="{FF2B5EF4-FFF2-40B4-BE49-F238E27FC236}">
                  <a16:creationId xmlns:a16="http://schemas.microsoft.com/office/drawing/2014/main" id="{00000000-0008-0000-0100-00005C080000}"/>
                </a:ext>
              </a:extLst>
            </xdr:cNvPr>
            <xdr:cNvSpPr txBox="1"/>
          </xdr:nvSpPr>
          <xdr:spPr>
            <a:xfrm>
              <a:off x="7634145" y="7337512"/>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F9FD094-8A93-4722-A029-E8C2A09CAF8E}" type="TxLink">
                <a:rPr kumimoji="1" lang="en-US" altLang="en-US" sz="2800" b="1" i="0" u="none" strike="noStrike">
                  <a:solidFill>
                    <a:sysClr val="windowText" lastClr="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9">
          <xdr:nvSpPr>
            <xdr:cNvPr id="2137" name="テキスト ボックス 2136">
              <a:extLst>
                <a:ext uri="{FF2B5EF4-FFF2-40B4-BE49-F238E27FC236}">
                  <a16:creationId xmlns:a16="http://schemas.microsoft.com/office/drawing/2014/main" id="{00000000-0008-0000-0100-000059080000}"/>
                </a:ext>
              </a:extLst>
            </xdr:cNvPr>
            <xdr:cNvSpPr txBox="1"/>
          </xdr:nvSpPr>
          <xdr:spPr>
            <a:xfrm>
              <a:off x="7634145" y="7337512"/>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9A073CB-CEF4-4D15-99DA-543E178CC9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1">
          <xdr:nvSpPr>
            <xdr:cNvPr id="2136" name="テキスト ボックス 2135">
              <a:extLst>
                <a:ext uri="{FF2B5EF4-FFF2-40B4-BE49-F238E27FC236}">
                  <a16:creationId xmlns:a16="http://schemas.microsoft.com/office/drawing/2014/main" id="{00000000-0008-0000-0100-000058080000}"/>
                </a:ext>
              </a:extLst>
            </xdr:cNvPr>
            <xdr:cNvSpPr txBox="1"/>
          </xdr:nvSpPr>
          <xdr:spPr>
            <a:xfrm>
              <a:off x="7634145" y="7589240"/>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2F5DD5C-F7E7-4D2A-9CB0-8A24130BEF2C}"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2">
          <xdr:nvSpPr>
            <xdr:cNvPr id="2139" name="テキスト ボックス 2138">
              <a:extLst>
                <a:ext uri="{FF2B5EF4-FFF2-40B4-BE49-F238E27FC236}">
                  <a16:creationId xmlns:a16="http://schemas.microsoft.com/office/drawing/2014/main" id="{00000000-0008-0000-0100-00005B080000}"/>
                </a:ext>
              </a:extLst>
            </xdr:cNvPr>
            <xdr:cNvSpPr txBox="1"/>
          </xdr:nvSpPr>
          <xdr:spPr>
            <a:xfrm>
              <a:off x="7634145" y="7589240"/>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1AD77D3-9751-4397-9AEC-4B12C80D580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4">
          <xdr:nvSpPr>
            <xdr:cNvPr id="2135" name="テキスト ボックス 2134">
              <a:extLst>
                <a:ext uri="{FF2B5EF4-FFF2-40B4-BE49-F238E27FC236}">
                  <a16:creationId xmlns:a16="http://schemas.microsoft.com/office/drawing/2014/main" id="{00000000-0008-0000-0100-000057080000}"/>
                </a:ext>
              </a:extLst>
            </xdr:cNvPr>
            <xdr:cNvSpPr txBox="1"/>
          </xdr:nvSpPr>
          <xdr:spPr>
            <a:xfrm>
              <a:off x="7634145" y="7275598"/>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95D9A5B-4D93-4DAD-9126-79EFFAB0DDCA}" type="TxLink">
                <a:rPr kumimoji="1" lang="ja-JP"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5">
          <xdr:nvSpPr>
            <xdr:cNvPr id="2138" name="テキスト ボックス 2137">
              <a:extLst>
                <a:ext uri="{FF2B5EF4-FFF2-40B4-BE49-F238E27FC236}">
                  <a16:creationId xmlns:a16="http://schemas.microsoft.com/office/drawing/2014/main" id="{00000000-0008-0000-0100-00005A080000}"/>
                </a:ext>
              </a:extLst>
            </xdr:cNvPr>
            <xdr:cNvSpPr txBox="1"/>
          </xdr:nvSpPr>
          <xdr:spPr>
            <a:xfrm>
              <a:off x="7634145" y="7275598"/>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6D70D39-1D61-4667-83D1-FDBD162962B8}" type="TxLink">
                <a:rPr kumimoji="1" lang="en-US"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0">
          <xdr:nvSpPr>
            <xdr:cNvPr id="2131" name="テキスト ボックス 2130">
              <a:extLst>
                <a:ext uri="{FF2B5EF4-FFF2-40B4-BE49-F238E27FC236}">
                  <a16:creationId xmlns:a16="http://schemas.microsoft.com/office/drawing/2014/main" id="{00000000-0008-0000-0100-000053080000}"/>
                </a:ext>
              </a:extLst>
            </xdr:cNvPr>
            <xdr:cNvSpPr txBox="1"/>
          </xdr:nvSpPr>
          <xdr:spPr>
            <a:xfrm>
              <a:off x="9823304" y="7082843"/>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F39BFB4-94C1-4939-93BE-A1BA03B9B114}"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N$58">
          <xdr:nvSpPr>
            <xdr:cNvPr id="2132" name="テキスト ボックス 2131">
              <a:extLst>
                <a:ext uri="{FF2B5EF4-FFF2-40B4-BE49-F238E27FC236}">
                  <a16:creationId xmlns:a16="http://schemas.microsoft.com/office/drawing/2014/main" id="{00000000-0008-0000-0100-000054080000}"/>
                </a:ext>
              </a:extLst>
            </xdr:cNvPr>
            <xdr:cNvSpPr txBox="1"/>
          </xdr:nvSpPr>
          <xdr:spPr>
            <a:xfrm>
              <a:off x="7634145" y="6587909"/>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837120A-07CA-4CB1-A762-76CFE1F45A25}"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9">
          <xdr:nvSpPr>
            <xdr:cNvPr id="2130" name="テキスト ボックス 2129">
              <a:extLst>
                <a:ext uri="{FF2B5EF4-FFF2-40B4-BE49-F238E27FC236}">
                  <a16:creationId xmlns:a16="http://schemas.microsoft.com/office/drawing/2014/main" id="{00000000-0008-0000-0100-000052080000}"/>
                </a:ext>
              </a:extLst>
            </xdr:cNvPr>
            <xdr:cNvSpPr txBox="1"/>
          </xdr:nvSpPr>
          <xdr:spPr>
            <a:xfrm>
              <a:off x="7634145" y="6587909"/>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2E0956C-7FCC-4979-8AA9-974DD02F9D69}"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51">
          <xdr:nvSpPr>
            <xdr:cNvPr id="2126" name="テキスト ボックス 2125">
              <a:extLst>
                <a:ext uri="{FF2B5EF4-FFF2-40B4-BE49-F238E27FC236}">
                  <a16:creationId xmlns:a16="http://schemas.microsoft.com/office/drawing/2014/main" id="{00000000-0008-0000-0100-00004E080000}"/>
                </a:ext>
              </a:extLst>
            </xdr:cNvPr>
            <xdr:cNvSpPr txBox="1"/>
          </xdr:nvSpPr>
          <xdr:spPr>
            <a:xfrm>
              <a:off x="7634145" y="6830228"/>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54E2B74-483E-4599-84BC-8AFB723D675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2">
          <xdr:nvSpPr>
            <xdr:cNvPr id="2134" name="テキスト ボックス 2133">
              <a:extLst>
                <a:ext uri="{FF2B5EF4-FFF2-40B4-BE49-F238E27FC236}">
                  <a16:creationId xmlns:a16="http://schemas.microsoft.com/office/drawing/2014/main" id="{00000000-0008-0000-0100-000056080000}"/>
                </a:ext>
              </a:extLst>
            </xdr:cNvPr>
            <xdr:cNvSpPr txBox="1"/>
          </xdr:nvSpPr>
          <xdr:spPr>
            <a:xfrm>
              <a:off x="7634145" y="6830228"/>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F4CC5E8-3C90-469B-9BBF-45D2CFD5E7BA}"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4">
          <xdr:nvSpPr>
            <xdr:cNvPr id="2125" name="テキスト ボックス 2124">
              <a:extLst>
                <a:ext uri="{FF2B5EF4-FFF2-40B4-BE49-F238E27FC236}">
                  <a16:creationId xmlns:a16="http://schemas.microsoft.com/office/drawing/2014/main" id="{00000000-0008-0000-0100-00004D080000}"/>
                </a:ext>
              </a:extLst>
            </xdr:cNvPr>
            <xdr:cNvSpPr txBox="1"/>
          </xdr:nvSpPr>
          <xdr:spPr>
            <a:xfrm>
              <a:off x="7634145" y="6519723"/>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23D74D-04F6-4FB1-BB75-C6BB9E523E4E}" type="TxLink">
                <a:rPr kumimoji="1" lang="ja-JP"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5">
          <xdr:nvSpPr>
            <xdr:cNvPr id="2133" name="テキスト ボックス 2132">
              <a:extLst>
                <a:ext uri="{FF2B5EF4-FFF2-40B4-BE49-F238E27FC236}">
                  <a16:creationId xmlns:a16="http://schemas.microsoft.com/office/drawing/2014/main" id="{00000000-0008-0000-0100-000055080000}"/>
                </a:ext>
              </a:extLst>
            </xdr:cNvPr>
            <xdr:cNvSpPr txBox="1"/>
          </xdr:nvSpPr>
          <xdr:spPr>
            <a:xfrm>
              <a:off x="7634145" y="6519723"/>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AF8438-BE0A-4637-BDA7-AF2EA0BC25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2">
          <xdr:nvSpPr>
            <xdr:cNvPr id="2124" name="テキスト ボックス 2123" hidden="1">
              <a:extLst>
                <a:ext uri="{FF2B5EF4-FFF2-40B4-BE49-F238E27FC236}">
                  <a16:creationId xmlns:a16="http://schemas.microsoft.com/office/drawing/2014/main" id="{00000000-0008-0000-0100-00004C080000}"/>
                </a:ext>
              </a:extLst>
            </xdr:cNvPr>
            <xdr:cNvSpPr txBox="1"/>
          </xdr:nvSpPr>
          <xdr:spPr>
            <a:xfrm>
              <a:off x="6773320" y="5923106"/>
              <a:ext cx="4138724"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98EC447-B268-4B44-BBD9-1A80AAFB4ED8}"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L$53">
          <xdr:nvSpPr>
            <xdr:cNvPr id="2129" name="テキスト ボックス 2128">
              <a:extLst>
                <a:ext uri="{FF2B5EF4-FFF2-40B4-BE49-F238E27FC236}">
                  <a16:creationId xmlns:a16="http://schemas.microsoft.com/office/drawing/2014/main" id="{00000000-0008-0000-0100-000051080000}"/>
                </a:ext>
              </a:extLst>
            </xdr:cNvPr>
            <xdr:cNvSpPr txBox="1"/>
          </xdr:nvSpPr>
          <xdr:spPr>
            <a:xfrm>
              <a:off x="6773320" y="5942156"/>
              <a:ext cx="4138724"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5978E92-15ED-401B-9992-D81C423C44DB}"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L$47">
          <xdr:nvSpPr>
            <xdr:cNvPr id="2128" name="テキスト ボックス 2127">
              <a:extLst>
                <a:ext uri="{FF2B5EF4-FFF2-40B4-BE49-F238E27FC236}">
                  <a16:creationId xmlns:a16="http://schemas.microsoft.com/office/drawing/2014/main" id="{00000000-0008-0000-0100-000050080000}"/>
                </a:ext>
              </a:extLst>
            </xdr:cNvPr>
            <xdr:cNvSpPr txBox="1"/>
          </xdr:nvSpPr>
          <xdr:spPr>
            <a:xfrm>
              <a:off x="6773320" y="6126856"/>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B62AF0D-B942-4FFE-80A4-7BBC4140EB88}"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8">
          <xdr:nvSpPr>
            <xdr:cNvPr id="2123" name="テキスト ボックス 2122">
              <a:extLst>
                <a:ext uri="{FF2B5EF4-FFF2-40B4-BE49-F238E27FC236}">
                  <a16:creationId xmlns:a16="http://schemas.microsoft.com/office/drawing/2014/main" id="{00000000-0008-0000-0100-00004B080000}"/>
                </a:ext>
              </a:extLst>
            </xdr:cNvPr>
            <xdr:cNvSpPr txBox="1"/>
          </xdr:nvSpPr>
          <xdr:spPr>
            <a:xfrm>
              <a:off x="6773320" y="6126856"/>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A126485-4FA1-456E-9E99-6E02E5479D8E}"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2">
          <xdr:nvSpPr>
            <xdr:cNvPr id="2127" name="テキスト ボックス 2126">
              <a:extLst>
                <a:ext uri="{FF2B5EF4-FFF2-40B4-BE49-F238E27FC236}">
                  <a16:creationId xmlns:a16="http://schemas.microsoft.com/office/drawing/2014/main" id="{00000000-0008-0000-0100-00004F080000}"/>
                </a:ext>
              </a:extLst>
            </xdr:cNvPr>
            <xdr:cNvSpPr txBox="1"/>
          </xdr:nvSpPr>
          <xdr:spPr>
            <a:xfrm>
              <a:off x="6773320" y="5838308"/>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9EA8C6A-232D-4BA0-A861-CE1B7C35BB40}"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3">
          <xdr:nvSpPr>
            <xdr:cNvPr id="2120" name="テキスト ボックス 2119">
              <a:extLst>
                <a:ext uri="{FF2B5EF4-FFF2-40B4-BE49-F238E27FC236}">
                  <a16:creationId xmlns:a16="http://schemas.microsoft.com/office/drawing/2014/main" id="{00000000-0008-0000-0100-000048080000}"/>
                </a:ext>
              </a:extLst>
            </xdr:cNvPr>
            <xdr:cNvSpPr txBox="1"/>
          </xdr:nvSpPr>
          <xdr:spPr>
            <a:xfrm>
              <a:off x="6773320" y="5838308"/>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68A101-B236-4F73-AA1D-18C966794BE3}"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R$49">
          <xdr:nvSpPr>
            <xdr:cNvPr id="2119" name="テキスト ボックス 2118">
              <a:extLst>
                <a:ext uri="{FF2B5EF4-FFF2-40B4-BE49-F238E27FC236}">
                  <a16:creationId xmlns:a16="http://schemas.microsoft.com/office/drawing/2014/main" id="{00000000-0008-0000-0100-000047080000}"/>
                </a:ext>
              </a:extLst>
            </xdr:cNvPr>
            <xdr:cNvSpPr txBox="1"/>
          </xdr:nvSpPr>
          <xdr:spPr>
            <a:xfrm>
              <a:off x="8301821" y="5063613"/>
              <a:ext cx="2590424"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2F136D-8601-416C-9A75-F786940A5295}"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8:00～17:00</a:t>
              </a:fld>
              <a:endParaRPr lang="ja-JP" altLang="ja-JP" sz="4400" b="1" i="0">
                <a:solidFill>
                  <a:schemeClr val="accent1">
                    <a:lumMod val="75000"/>
                  </a:schemeClr>
                </a:solidFill>
                <a:effectLst/>
                <a:latin typeface="+mn-ea"/>
                <a:ea typeface="+mn-ea"/>
              </a:endParaRPr>
            </a:p>
          </xdr:txBody>
        </xdr:sp>
        <xdr:sp macro="" textlink="$R$47">
          <xdr:nvSpPr>
            <xdr:cNvPr id="2118" name="テキスト ボックス 2117">
              <a:extLst>
                <a:ext uri="{FF2B5EF4-FFF2-40B4-BE49-F238E27FC236}">
                  <a16:creationId xmlns:a16="http://schemas.microsoft.com/office/drawing/2014/main" id="{00000000-0008-0000-0100-000046080000}"/>
                </a:ext>
              </a:extLst>
            </xdr:cNvPr>
            <xdr:cNvSpPr txBox="1"/>
          </xdr:nvSpPr>
          <xdr:spPr>
            <a:xfrm>
              <a:off x="9291128"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E6A0F62-A0E3-4A4C-B27C-C985F1B17839}"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6">
          <xdr:nvSpPr>
            <xdr:cNvPr id="2117" name="テキスト ボックス 2116">
              <a:extLst>
                <a:ext uri="{FF2B5EF4-FFF2-40B4-BE49-F238E27FC236}">
                  <a16:creationId xmlns:a16="http://schemas.microsoft.com/office/drawing/2014/main" id="{00000000-0008-0000-0100-000045080000}"/>
                </a:ext>
              </a:extLst>
            </xdr:cNvPr>
            <xdr:cNvSpPr txBox="1"/>
          </xdr:nvSpPr>
          <xdr:spPr>
            <a:xfrm>
              <a:off x="8385539"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0A7A82C-3F8E-484D-93AE-C687AA176054}"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2">
          <xdr:nvSpPr>
            <xdr:cNvPr id="2116" name="テキスト ボックス 2115">
              <a:extLst>
                <a:ext uri="{FF2B5EF4-FFF2-40B4-BE49-F238E27FC236}">
                  <a16:creationId xmlns:a16="http://schemas.microsoft.com/office/drawing/2014/main" id="{00000000-0008-0000-0100-000044080000}"/>
                </a:ext>
              </a:extLst>
            </xdr:cNvPr>
            <xdr:cNvSpPr txBox="1"/>
          </xdr:nvSpPr>
          <xdr:spPr>
            <a:xfrm>
              <a:off x="7499082" y="4484722"/>
              <a:ext cx="470018"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0ED8422-0A49-486F-8F9D-BE8A12ED6D76}"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5</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5">
          <xdr:nvSpPr>
            <xdr:cNvPr id="2153" name="テキスト ボックス 2152">
              <a:extLst>
                <a:ext uri="{FF2B5EF4-FFF2-40B4-BE49-F238E27FC236}">
                  <a16:creationId xmlns:a16="http://schemas.microsoft.com/office/drawing/2014/main" id="{00000000-0008-0000-0100-000069080000}"/>
                </a:ext>
              </a:extLst>
            </xdr:cNvPr>
            <xdr:cNvSpPr txBox="1"/>
          </xdr:nvSpPr>
          <xdr:spPr>
            <a:xfrm>
              <a:off x="9291128"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860CC7B-1E3D-4D22-9FB0-73CD4A121162}"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2</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4">
          <xdr:nvSpPr>
            <xdr:cNvPr id="2152" name="テキスト ボックス 2151">
              <a:extLst>
                <a:ext uri="{FF2B5EF4-FFF2-40B4-BE49-F238E27FC236}">
                  <a16:creationId xmlns:a16="http://schemas.microsoft.com/office/drawing/2014/main" id="{00000000-0008-0000-0100-000068080000}"/>
                </a:ext>
              </a:extLst>
            </xdr:cNvPr>
            <xdr:cNvSpPr txBox="1"/>
          </xdr:nvSpPr>
          <xdr:spPr>
            <a:xfrm>
              <a:off x="8385539"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F8B6EB5-AD38-4ED7-ACA2-CA5C5A3305B1}"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1</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3">
          <xdr:nvSpPr>
            <xdr:cNvPr id="2151" name="テキスト ボックス 2150">
              <a:extLst>
                <a:ext uri="{FF2B5EF4-FFF2-40B4-BE49-F238E27FC236}">
                  <a16:creationId xmlns:a16="http://schemas.microsoft.com/office/drawing/2014/main" id="{00000000-0008-0000-0100-000067080000}"/>
                </a:ext>
              </a:extLst>
            </xdr:cNvPr>
            <xdr:cNvSpPr txBox="1"/>
          </xdr:nvSpPr>
          <xdr:spPr>
            <a:xfrm>
              <a:off x="7499082" y="4484722"/>
              <a:ext cx="470018"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6C60F23-413E-489F-95F6-49F970E00FFC}"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J$47">
          <xdr:nvSpPr>
            <xdr:cNvPr id="2114" name="テキスト ボックス 2113">
              <a:extLst>
                <a:ext uri="{FF2B5EF4-FFF2-40B4-BE49-F238E27FC236}">
                  <a16:creationId xmlns:a16="http://schemas.microsoft.com/office/drawing/2014/main" id="{00000000-0008-0000-0100-000042080000}"/>
                </a:ext>
              </a:extLst>
            </xdr:cNvPr>
            <xdr:cNvSpPr txBox="1"/>
          </xdr:nvSpPr>
          <xdr:spPr>
            <a:xfrm>
              <a:off x="6640514" y="3529687"/>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33B5D9-549B-423C-AF16-953CAA750121}"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2">
          <xdr:nvSpPr>
            <xdr:cNvPr id="2115" name="テキスト ボックス 2114">
              <a:extLst>
                <a:ext uri="{FF2B5EF4-FFF2-40B4-BE49-F238E27FC236}">
                  <a16:creationId xmlns:a16="http://schemas.microsoft.com/office/drawing/2014/main" id="{00000000-0008-0000-0100-000043080000}"/>
                </a:ext>
              </a:extLst>
            </xdr:cNvPr>
            <xdr:cNvSpPr txBox="1">
              <a:spLocks/>
            </xdr:cNvSpPr>
          </xdr:nvSpPr>
          <xdr:spPr>
            <a:xfrm>
              <a:off x="6640514" y="2810485"/>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E5795A5-5C3F-4052-9317-53FEB1BA3E57}"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8">
          <xdr:nvSpPr>
            <xdr:cNvPr id="2121" name="テキスト ボックス 2120">
              <a:extLst>
                <a:ext uri="{FF2B5EF4-FFF2-40B4-BE49-F238E27FC236}">
                  <a16:creationId xmlns:a16="http://schemas.microsoft.com/office/drawing/2014/main" id="{00000000-0008-0000-0100-000049080000}"/>
                </a:ext>
              </a:extLst>
            </xdr:cNvPr>
            <xdr:cNvSpPr txBox="1"/>
          </xdr:nvSpPr>
          <xdr:spPr>
            <a:xfrm>
              <a:off x="6640514" y="3529687"/>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37E35EB-40FF-4537-96E3-1202DEBC43E1}" type="TxLink">
                <a:rPr lang="en-US"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3">
          <xdr:nvSpPr>
            <xdr:cNvPr id="2122" name="テキスト ボックス 2121">
              <a:extLst>
                <a:ext uri="{FF2B5EF4-FFF2-40B4-BE49-F238E27FC236}">
                  <a16:creationId xmlns:a16="http://schemas.microsoft.com/office/drawing/2014/main" id="{00000000-0008-0000-0100-00004A080000}"/>
                </a:ext>
              </a:extLst>
            </xdr:cNvPr>
            <xdr:cNvSpPr txBox="1">
              <a:spLocks/>
            </xdr:cNvSpPr>
          </xdr:nvSpPr>
          <xdr:spPr>
            <a:xfrm>
              <a:off x="6640514" y="2810485"/>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4EEDAB1-7055-40E4-8B6B-3D09FD33575B}"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grpSp>
        <xdr:nvGrpSpPr>
          <xdr:cNvPr id="29" name="グループ化 28">
            <a:extLst>
              <a:ext uri="{FF2B5EF4-FFF2-40B4-BE49-F238E27FC236}">
                <a16:creationId xmlns:a16="http://schemas.microsoft.com/office/drawing/2014/main" id="{00000000-0008-0000-0100-00001D000000}"/>
              </a:ext>
            </a:extLst>
          </xdr:cNvPr>
          <xdr:cNvGrpSpPr/>
        </xdr:nvGrpSpPr>
        <xdr:grpSpPr>
          <a:xfrm>
            <a:off x="7786222" y="6320346"/>
            <a:ext cx="963835" cy="1769222"/>
            <a:chOff x="7782858" y="6553090"/>
            <a:chExt cx="958077" cy="1759212"/>
          </a:xfrm>
        </xdr:grpSpPr>
        <xdr:sp macro="" textlink="$S$41">
          <xdr:nvSpPr>
            <xdr:cNvPr id="25" name="テキスト ボックス 24">
              <a:extLst>
                <a:ext uri="{FF2B5EF4-FFF2-40B4-BE49-F238E27FC236}">
                  <a16:creationId xmlns:a16="http://schemas.microsoft.com/office/drawing/2014/main" id="{00000000-0008-0000-0100-000019000000}"/>
                </a:ext>
              </a:extLst>
            </xdr:cNvPr>
            <xdr:cNvSpPr txBox="1">
              <a:spLocks noChangeAspect="1"/>
            </xdr:cNvSpPr>
          </xdr:nvSpPr>
          <xdr:spPr>
            <a:xfrm>
              <a:off x="8468677" y="8185237"/>
              <a:ext cx="268646" cy="127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E7665D1-DD7D-42EE-8E0E-6D31A9A32169}"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1">
          <xdr:nvSpPr>
            <xdr:cNvPr id="24" name="テキスト ボックス 23">
              <a:extLst>
                <a:ext uri="{FF2B5EF4-FFF2-40B4-BE49-F238E27FC236}">
                  <a16:creationId xmlns:a16="http://schemas.microsoft.com/office/drawing/2014/main" id="{00000000-0008-0000-0100-000018000000}"/>
                </a:ext>
              </a:extLst>
            </xdr:cNvPr>
            <xdr:cNvSpPr txBox="1">
              <a:spLocks noChangeAspect="1"/>
            </xdr:cNvSpPr>
          </xdr:nvSpPr>
          <xdr:spPr>
            <a:xfrm>
              <a:off x="8468676" y="7290759"/>
              <a:ext cx="272259" cy="12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28DA71-41F1-49D6-A9C3-EB56EA74027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0">
          <xdr:nvSpPr>
            <xdr:cNvPr id="23" name="テキスト ボックス 22">
              <a:extLst>
                <a:ext uri="{FF2B5EF4-FFF2-40B4-BE49-F238E27FC236}">
                  <a16:creationId xmlns:a16="http://schemas.microsoft.com/office/drawing/2014/main" id="{00000000-0008-0000-0100-000017000000}"/>
                </a:ext>
              </a:extLst>
            </xdr:cNvPr>
            <xdr:cNvSpPr txBox="1">
              <a:spLocks noChangeAspect="1"/>
            </xdr:cNvSpPr>
          </xdr:nvSpPr>
          <xdr:spPr>
            <a:xfrm>
              <a:off x="7782858" y="7445256"/>
              <a:ext cx="575308" cy="19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D442BD-4577-4044-AD32-1ADB6AC68C01}"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S$39">
          <xdr:nvSpPr>
            <xdr:cNvPr id="21" name="テキスト ボックス 20">
              <a:extLst>
                <a:ext uri="{FF2B5EF4-FFF2-40B4-BE49-F238E27FC236}">
                  <a16:creationId xmlns:a16="http://schemas.microsoft.com/office/drawing/2014/main" id="{00000000-0008-0000-0100-000015000000}"/>
                </a:ext>
              </a:extLst>
            </xdr:cNvPr>
            <xdr:cNvSpPr txBox="1">
              <a:spLocks noChangeAspect="1"/>
            </xdr:cNvSpPr>
          </xdr:nvSpPr>
          <xdr:spPr>
            <a:xfrm>
              <a:off x="7782858" y="6553090"/>
              <a:ext cx="575308" cy="199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C024370-A76A-438A-B572-F7C44B5D78DC}"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7804150" y="2595565"/>
            <a:ext cx="2124107" cy="5502619"/>
            <a:chOff x="7802562" y="2566990"/>
            <a:chExt cx="2119345" cy="5435944"/>
          </a:xfrm>
        </xdr:grpSpPr>
        <xdr:sp macro="" textlink="$Q$51">
          <xdr:nvSpPr>
            <xdr:cNvPr id="2056" name="テキスト ボックス 2055">
              <a:extLst>
                <a:ext uri="{FF2B5EF4-FFF2-40B4-BE49-F238E27FC236}">
                  <a16:creationId xmlns:a16="http://schemas.microsoft.com/office/drawing/2014/main" id="{00000000-0008-0000-0100-000008080000}"/>
                </a:ext>
              </a:extLst>
            </xdr:cNvPr>
            <xdr:cNvSpPr txBox="1"/>
          </xdr:nvSpPr>
          <xdr:spPr>
            <a:xfrm>
              <a:off x="8818706" y="7878016"/>
              <a:ext cx="1083437" cy="1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E191C9C-A208-456F-B259-6E314FEA6AE3}"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5">
          <xdr:nvSpPr>
            <xdr:cNvPr id="2052" name="テキスト ボックス 2051">
              <a:extLst>
                <a:ext uri="{FF2B5EF4-FFF2-40B4-BE49-F238E27FC236}">
                  <a16:creationId xmlns:a16="http://schemas.microsoft.com/office/drawing/2014/main" id="{00000000-0008-0000-0100-000004080000}"/>
                </a:ext>
              </a:extLst>
            </xdr:cNvPr>
            <xdr:cNvSpPr txBox="1"/>
          </xdr:nvSpPr>
          <xdr:spPr>
            <a:xfrm>
              <a:off x="7828638" y="7421804"/>
              <a:ext cx="2086934"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8019495-A156-49B1-8BC9-0991F113231D}" type="TxLink">
                <a:rPr kumimoji="1" lang="en-US" altLang="en-US" sz="3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4">
          <xdr:nvSpPr>
            <xdr:cNvPr id="2055" name="テキスト ボックス 2054">
              <a:extLst>
                <a:ext uri="{FF2B5EF4-FFF2-40B4-BE49-F238E27FC236}">
                  <a16:creationId xmlns:a16="http://schemas.microsoft.com/office/drawing/2014/main" id="{00000000-0008-0000-0100-000007080000}"/>
                </a:ext>
              </a:extLst>
            </xdr:cNvPr>
            <xdr:cNvSpPr txBox="1"/>
          </xdr:nvSpPr>
          <xdr:spPr>
            <a:xfrm>
              <a:off x="7828638" y="7421804"/>
              <a:ext cx="2086934"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03EEDBF-B386-4373-8A66-894A336D3B43}"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P$57">
          <xdr:nvSpPr>
            <xdr:cNvPr id="2240" name="テキスト ボックス 2239">
              <a:extLst>
                <a:ext uri="{FF2B5EF4-FFF2-40B4-BE49-F238E27FC236}">
                  <a16:creationId xmlns:a16="http://schemas.microsoft.com/office/drawing/2014/main" id="{00000000-0008-0000-0100-0000C0080000}"/>
                </a:ext>
              </a:extLst>
            </xdr:cNvPr>
            <xdr:cNvSpPr txBox="1"/>
          </xdr:nvSpPr>
          <xdr:spPr>
            <a:xfrm>
              <a:off x="8264749" y="7421804"/>
              <a:ext cx="1657158"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73C9481-5414-4BCF-9A68-6943BC0E1D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P$56">
          <xdr:nvSpPr>
            <xdr:cNvPr id="49" name="テキスト ボックス 48">
              <a:extLst>
                <a:ext uri="{FF2B5EF4-FFF2-40B4-BE49-F238E27FC236}">
                  <a16:creationId xmlns:a16="http://schemas.microsoft.com/office/drawing/2014/main" id="{00000000-0008-0000-0100-000031000000}"/>
                </a:ext>
              </a:extLst>
            </xdr:cNvPr>
            <xdr:cNvSpPr txBox="1"/>
          </xdr:nvSpPr>
          <xdr:spPr>
            <a:xfrm>
              <a:off x="8264749" y="7421804"/>
              <a:ext cx="1657158"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A34EDB3-419C-42B4-B2BF-0EF4295B81A7}"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P$48">
          <xdr:nvSpPr>
            <xdr:cNvPr id="2054" name="テキスト ボックス 2053">
              <a:extLst>
                <a:ext uri="{FF2B5EF4-FFF2-40B4-BE49-F238E27FC236}">
                  <a16:creationId xmlns:a16="http://schemas.microsoft.com/office/drawing/2014/main" id="{00000000-0008-0000-0100-000006080000}"/>
                </a:ext>
              </a:extLst>
            </xdr:cNvPr>
            <xdr:cNvSpPr txBox="1"/>
          </xdr:nvSpPr>
          <xdr:spPr>
            <a:xfrm>
              <a:off x="7828638" y="7636295"/>
              <a:ext cx="2086934"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4EDBBED-CCCF-41C7-AD90-0FA93703DCCB}" type="TxLink">
                <a:rPr kumimoji="1" lang="ja-JP"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7">
          <xdr:nvSpPr>
            <xdr:cNvPr id="2050" name="テキスト ボックス 2049">
              <a:extLst>
                <a:ext uri="{FF2B5EF4-FFF2-40B4-BE49-F238E27FC236}">
                  <a16:creationId xmlns:a16="http://schemas.microsoft.com/office/drawing/2014/main" id="{00000000-0008-0000-0100-000002080000}"/>
                </a:ext>
              </a:extLst>
            </xdr:cNvPr>
            <xdr:cNvSpPr txBox="1"/>
          </xdr:nvSpPr>
          <xdr:spPr>
            <a:xfrm>
              <a:off x="7828638" y="7636295"/>
              <a:ext cx="2086571"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107BD72-0969-4771-8F6E-C64C813CE8B0}"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0">
          <xdr:nvSpPr>
            <xdr:cNvPr id="61" name="テキスト ボックス 60">
              <a:extLst>
                <a:ext uri="{FF2B5EF4-FFF2-40B4-BE49-F238E27FC236}">
                  <a16:creationId xmlns:a16="http://schemas.microsoft.com/office/drawing/2014/main" id="{00000000-0008-0000-0100-00003D000000}"/>
                </a:ext>
              </a:extLst>
            </xdr:cNvPr>
            <xdr:cNvSpPr txBox="1"/>
          </xdr:nvSpPr>
          <xdr:spPr>
            <a:xfrm>
              <a:off x="8272065" y="7636295"/>
              <a:ext cx="1649842"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256E2A7-EFFA-4BE8-8557-B52D74A2432B}"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9">
          <xdr:nvSpPr>
            <xdr:cNvPr id="47" name="テキスト ボックス 46">
              <a:extLst>
                <a:ext uri="{FF2B5EF4-FFF2-40B4-BE49-F238E27FC236}">
                  <a16:creationId xmlns:a16="http://schemas.microsoft.com/office/drawing/2014/main" id="{00000000-0008-0000-0100-00002F000000}"/>
                </a:ext>
              </a:extLst>
            </xdr:cNvPr>
            <xdr:cNvSpPr txBox="1"/>
          </xdr:nvSpPr>
          <xdr:spPr>
            <a:xfrm>
              <a:off x="8272701" y="7636295"/>
              <a:ext cx="1649206"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4C1571-45DB-4CB9-A9DE-4F3D741D1627}"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1">
          <xdr:nvSpPr>
            <xdr:cNvPr id="2053" name="テキスト ボックス 2052">
              <a:extLst>
                <a:ext uri="{FF2B5EF4-FFF2-40B4-BE49-F238E27FC236}">
                  <a16:creationId xmlns:a16="http://schemas.microsoft.com/office/drawing/2014/main" id="{00000000-0008-0000-0100-000005080000}"/>
                </a:ext>
              </a:extLst>
            </xdr:cNvPr>
            <xdr:cNvSpPr txBox="1"/>
          </xdr:nvSpPr>
          <xdr:spPr>
            <a:xfrm>
              <a:off x="7828638" y="7361891"/>
              <a:ext cx="2086934"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0F9E8AA-CD75-40E1-9E89-0B0DE0F7BF00}"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0">
          <xdr:nvSpPr>
            <xdr:cNvPr id="2049" name="テキスト ボックス 2048">
              <a:extLst>
                <a:ext uri="{FF2B5EF4-FFF2-40B4-BE49-F238E27FC236}">
                  <a16:creationId xmlns:a16="http://schemas.microsoft.com/office/drawing/2014/main" id="{00000000-0008-0000-0100-000001080000}"/>
                </a:ext>
              </a:extLst>
            </xdr:cNvPr>
            <xdr:cNvSpPr txBox="1"/>
          </xdr:nvSpPr>
          <xdr:spPr>
            <a:xfrm>
              <a:off x="7828638" y="7361891"/>
              <a:ext cx="2086934"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F8AE3A0-DC8A-4D23-8F4C-616F6192368D}"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3">
          <xdr:nvSpPr>
            <xdr:cNvPr id="60" name="テキスト ボックス 59">
              <a:extLst>
                <a:ext uri="{FF2B5EF4-FFF2-40B4-BE49-F238E27FC236}">
                  <a16:creationId xmlns:a16="http://schemas.microsoft.com/office/drawing/2014/main" id="{00000000-0008-0000-0100-00003C000000}"/>
                </a:ext>
              </a:extLst>
            </xdr:cNvPr>
            <xdr:cNvSpPr txBox="1"/>
          </xdr:nvSpPr>
          <xdr:spPr>
            <a:xfrm>
              <a:off x="8272065" y="7361891"/>
              <a:ext cx="1649842"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8A253A1-8E6A-4088-9374-9F53E3008B35}"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2">
          <xdr:nvSpPr>
            <xdr:cNvPr id="46" name="テキスト ボックス 45">
              <a:extLst>
                <a:ext uri="{FF2B5EF4-FFF2-40B4-BE49-F238E27FC236}">
                  <a16:creationId xmlns:a16="http://schemas.microsoft.com/office/drawing/2014/main" id="{00000000-0008-0000-0100-00002E000000}"/>
                </a:ext>
              </a:extLst>
            </xdr:cNvPr>
            <xdr:cNvSpPr txBox="1"/>
          </xdr:nvSpPr>
          <xdr:spPr>
            <a:xfrm>
              <a:off x="8272701" y="7361891"/>
              <a:ext cx="1649206"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C471631-EAA5-4347-9E55-A83BB13BD1E7}"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Q$50">
          <xdr:nvSpPr>
            <xdr:cNvPr id="58" name="テキスト ボックス 57">
              <a:extLst>
                <a:ext uri="{FF2B5EF4-FFF2-40B4-BE49-F238E27FC236}">
                  <a16:creationId xmlns:a16="http://schemas.microsoft.com/office/drawing/2014/main" id="{00000000-0008-0000-0100-00003A000000}"/>
                </a:ext>
              </a:extLst>
            </xdr:cNvPr>
            <xdr:cNvSpPr txBox="1"/>
          </xdr:nvSpPr>
          <xdr:spPr>
            <a:xfrm>
              <a:off x="8818706" y="6987899"/>
              <a:ext cx="1083437" cy="1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4E02A80-1A33-43BB-ACDB-7556A16F462A}"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N$55">
          <xdr:nvSpPr>
            <xdr:cNvPr id="59" name="テキスト ボックス 58">
              <a:extLst>
                <a:ext uri="{FF2B5EF4-FFF2-40B4-BE49-F238E27FC236}">
                  <a16:creationId xmlns:a16="http://schemas.microsoft.com/office/drawing/2014/main" id="{00000000-0008-0000-0100-00003B000000}"/>
                </a:ext>
              </a:extLst>
            </xdr:cNvPr>
            <xdr:cNvSpPr txBox="1"/>
          </xdr:nvSpPr>
          <xdr:spPr>
            <a:xfrm>
              <a:off x="7828638" y="6536873"/>
              <a:ext cx="2086934"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919CF84-A95A-4C79-A8FD-2749650C6384}" type="TxLink">
                <a:rPr kumimoji="1" lang="ja-JP"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4">
          <xdr:nvSpPr>
            <xdr:cNvPr id="62" name="テキスト ボックス 61">
              <a:extLst>
                <a:ext uri="{FF2B5EF4-FFF2-40B4-BE49-F238E27FC236}">
                  <a16:creationId xmlns:a16="http://schemas.microsoft.com/office/drawing/2014/main" id="{00000000-0008-0000-0100-00003E000000}"/>
                </a:ext>
              </a:extLst>
            </xdr:cNvPr>
            <xdr:cNvSpPr txBox="1"/>
          </xdr:nvSpPr>
          <xdr:spPr>
            <a:xfrm>
              <a:off x="7828638" y="6536873"/>
              <a:ext cx="2086934"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FA83349-417C-412A-8C42-2AA3AD471BB4}" type="TxLink">
                <a:rPr kumimoji="1" lang="ja-JP"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7">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265730" y="6536873"/>
              <a:ext cx="1649842"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1257F46-2B52-4F3F-8D97-94E602AD8B9D}"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56">
          <xdr:nvSpPr>
            <xdr:cNvPr id="57" name="テキスト ボックス 56">
              <a:extLst>
                <a:ext uri="{FF2B5EF4-FFF2-40B4-BE49-F238E27FC236}">
                  <a16:creationId xmlns:a16="http://schemas.microsoft.com/office/drawing/2014/main" id="{00000000-0008-0000-0100-000039000000}"/>
                </a:ext>
              </a:extLst>
            </xdr:cNvPr>
            <xdr:cNvSpPr txBox="1"/>
          </xdr:nvSpPr>
          <xdr:spPr>
            <a:xfrm>
              <a:off x="8265730" y="6536873"/>
              <a:ext cx="1649842"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2E6BC7B-DD1D-43F3-917C-234255031546}"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48">
          <xdr:nvSpPr>
            <xdr:cNvPr id="2048" name="テキスト ボックス 2047">
              <a:extLst>
                <a:ext uri="{FF2B5EF4-FFF2-40B4-BE49-F238E27FC236}">
                  <a16:creationId xmlns:a16="http://schemas.microsoft.com/office/drawing/2014/main" id="{00000000-0008-0000-0100-000000080000}"/>
                </a:ext>
              </a:extLst>
            </xdr:cNvPr>
            <xdr:cNvSpPr txBox="1"/>
          </xdr:nvSpPr>
          <xdr:spPr>
            <a:xfrm>
              <a:off x="7828638" y="6750472"/>
              <a:ext cx="2086571"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F6C190D-DBE6-4179-B1F3-77EF493F2C18}"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7">
          <xdr:nvSpPr>
            <xdr:cNvPr id="52" name="テキスト ボックス 51">
              <a:extLst>
                <a:ext uri="{FF2B5EF4-FFF2-40B4-BE49-F238E27FC236}">
                  <a16:creationId xmlns:a16="http://schemas.microsoft.com/office/drawing/2014/main" id="{00000000-0008-0000-0100-000034000000}"/>
                </a:ext>
              </a:extLst>
            </xdr:cNvPr>
            <xdr:cNvSpPr txBox="1"/>
          </xdr:nvSpPr>
          <xdr:spPr>
            <a:xfrm>
              <a:off x="7828638" y="6750472"/>
              <a:ext cx="2086934"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2332849-2A4A-4463-A02F-440A0FBEAD60}"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0">
          <xdr:nvSpPr>
            <xdr:cNvPr id="50" name="テキスト ボックス 49">
              <a:extLst>
                <a:ext uri="{FF2B5EF4-FFF2-40B4-BE49-F238E27FC236}">
                  <a16:creationId xmlns:a16="http://schemas.microsoft.com/office/drawing/2014/main" id="{00000000-0008-0000-0100-000032000000}"/>
                </a:ext>
              </a:extLst>
            </xdr:cNvPr>
            <xdr:cNvSpPr txBox="1"/>
          </xdr:nvSpPr>
          <xdr:spPr>
            <a:xfrm>
              <a:off x="8265730" y="6750472"/>
              <a:ext cx="1649842"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C2E293E-CC8A-4C94-904C-1C8098F5844B}"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9">
          <xdr:nvSpPr>
            <xdr:cNvPr id="45" name="テキスト ボックス 44">
              <a:extLst>
                <a:ext uri="{FF2B5EF4-FFF2-40B4-BE49-F238E27FC236}">
                  <a16:creationId xmlns:a16="http://schemas.microsoft.com/office/drawing/2014/main" id="{00000000-0008-0000-0100-00002D000000}"/>
                </a:ext>
              </a:extLst>
            </xdr:cNvPr>
            <xdr:cNvSpPr txBox="1"/>
          </xdr:nvSpPr>
          <xdr:spPr>
            <a:xfrm>
              <a:off x="8265730" y="6750472"/>
              <a:ext cx="1649842"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BEA88B-E32B-422B-85F6-5AF8BA96CF58}" type="TxLink">
                <a:rPr kumimoji="1" lang="ja-JP"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1">
          <xdr:nvSpPr>
            <xdr:cNvPr id="63" name="テキスト ボックス 62">
              <a:extLst>
                <a:ext uri="{FF2B5EF4-FFF2-40B4-BE49-F238E27FC236}">
                  <a16:creationId xmlns:a16="http://schemas.microsoft.com/office/drawing/2014/main" id="{00000000-0008-0000-0100-00003F000000}"/>
                </a:ext>
              </a:extLst>
            </xdr:cNvPr>
            <xdr:cNvSpPr txBox="1"/>
          </xdr:nvSpPr>
          <xdr:spPr>
            <a:xfrm>
              <a:off x="7828638" y="6479596"/>
              <a:ext cx="2086934"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9EB630E-2A7A-4FF5-85EF-E887A8185149}"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0">
          <xdr:nvSpPr>
            <xdr:cNvPr id="43" name="テキスト ボックス 42">
              <a:extLst>
                <a:ext uri="{FF2B5EF4-FFF2-40B4-BE49-F238E27FC236}">
                  <a16:creationId xmlns:a16="http://schemas.microsoft.com/office/drawing/2014/main" id="{00000000-0008-0000-0100-00002B000000}"/>
                </a:ext>
              </a:extLst>
            </xdr:cNvPr>
            <xdr:cNvSpPr txBox="1"/>
          </xdr:nvSpPr>
          <xdr:spPr>
            <a:xfrm>
              <a:off x="7828638" y="6479596"/>
              <a:ext cx="2086934"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C7BF573-DED8-4953-B74F-003A54A573B4}"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3">
          <xdr:nvSpPr>
            <xdr:cNvPr id="48" name="テキスト ボックス 47">
              <a:extLst>
                <a:ext uri="{FF2B5EF4-FFF2-40B4-BE49-F238E27FC236}">
                  <a16:creationId xmlns:a16="http://schemas.microsoft.com/office/drawing/2014/main" id="{00000000-0008-0000-0100-000030000000}"/>
                </a:ext>
              </a:extLst>
            </xdr:cNvPr>
            <xdr:cNvSpPr txBox="1"/>
          </xdr:nvSpPr>
          <xdr:spPr>
            <a:xfrm>
              <a:off x="8265730" y="6479596"/>
              <a:ext cx="1649842"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C8221A-02F0-49A5-824C-B31F0B17474D}"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2">
          <xdr:nvSpPr>
            <xdr:cNvPr id="44" name="テキスト ボックス 43">
              <a:extLst>
                <a:ext uri="{FF2B5EF4-FFF2-40B4-BE49-F238E27FC236}">
                  <a16:creationId xmlns:a16="http://schemas.microsoft.com/office/drawing/2014/main" id="{00000000-0008-0000-0100-00002C000000}"/>
                </a:ext>
              </a:extLst>
            </xdr:cNvPr>
            <xdr:cNvSpPr txBox="1"/>
          </xdr:nvSpPr>
          <xdr:spPr>
            <a:xfrm>
              <a:off x="8265730" y="6479596"/>
              <a:ext cx="1649842"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C4B9FAB-78B0-4EE1-9E01-AEDA86EA4D90}"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1">
          <xdr:nvSpPr>
            <xdr:cNvPr id="42" name="テキスト ボックス 41">
              <a:extLst>
                <a:ext uri="{FF2B5EF4-FFF2-40B4-BE49-F238E27FC236}">
                  <a16:creationId xmlns:a16="http://schemas.microsoft.com/office/drawing/2014/main" id="{00000000-0008-0000-0100-00002A000000}"/>
                </a:ext>
              </a:extLst>
            </xdr:cNvPr>
            <xdr:cNvSpPr txBox="1"/>
          </xdr:nvSpPr>
          <xdr:spPr>
            <a:xfrm>
              <a:off x="7920669" y="5742142"/>
              <a:ext cx="1880264" cy="24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8ABECD3-81EE-40B8-B047-763059FAF666}"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L$50">
          <xdr:nvSpPr>
            <xdr:cNvPr id="56" name="テキスト ボックス 55">
              <a:extLst>
                <a:ext uri="{FF2B5EF4-FFF2-40B4-BE49-F238E27FC236}">
                  <a16:creationId xmlns:a16="http://schemas.microsoft.com/office/drawing/2014/main" id="{00000000-0008-0000-0100-000038000000}"/>
                </a:ext>
              </a:extLst>
            </xdr:cNvPr>
            <xdr:cNvSpPr txBox="1"/>
          </xdr:nvSpPr>
          <xdr:spPr>
            <a:xfrm>
              <a:off x="7920669" y="5742142"/>
              <a:ext cx="1880264" cy="24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AFB2FA1-8AEE-417D-87C6-4A772BD1DB9A}" type="TxLink">
                <a:rPr kumimoji="1" lang="en-US" altLang="en-US" sz="2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100" b="1" i="1">
                <a:solidFill>
                  <a:schemeClr val="bg1"/>
                </a:solidFill>
                <a:effectLst/>
                <a:latin typeface="メイリオ" panose="020B0604030504040204" pitchFamily="50" charset="-128"/>
                <a:ea typeface="メイリオ" panose="020B0604030504040204" pitchFamily="50" charset="-128"/>
              </a:endParaRPr>
            </a:p>
          </xdr:txBody>
        </xdr:sp>
        <xdr:sp macro="" textlink="$L$46">
          <xdr:nvSpPr>
            <xdr:cNvPr id="41" name="テキスト ボックス 40">
              <a:extLst>
                <a:ext uri="{FF2B5EF4-FFF2-40B4-BE49-F238E27FC236}">
                  <a16:creationId xmlns:a16="http://schemas.microsoft.com/office/drawing/2014/main" id="{00000000-0008-0000-0100-000029000000}"/>
                </a:ext>
              </a:extLst>
            </xdr:cNvPr>
            <xdr:cNvSpPr txBox="1"/>
          </xdr:nvSpPr>
          <xdr:spPr>
            <a:xfrm>
              <a:off x="7920669" y="5898093"/>
              <a:ext cx="1880264" cy="213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5E6C9B8-AE89-475D-B0E8-67D09E883B9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5">
          <xdr:nvSpPr>
            <xdr:cNvPr id="55" name="テキスト ボックス 54">
              <a:extLst>
                <a:ext uri="{FF2B5EF4-FFF2-40B4-BE49-F238E27FC236}">
                  <a16:creationId xmlns:a16="http://schemas.microsoft.com/office/drawing/2014/main" id="{00000000-0008-0000-0100-000037000000}"/>
                </a:ext>
              </a:extLst>
            </xdr:cNvPr>
            <xdr:cNvSpPr txBox="1"/>
          </xdr:nvSpPr>
          <xdr:spPr>
            <a:xfrm>
              <a:off x="7920669" y="5898093"/>
              <a:ext cx="1880264" cy="213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A28EFE7-F5BE-4DD6-B26E-00ADB58ACFC9}" type="TxLink">
                <a:rPr kumimoji="1" lang="en-US"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L$41">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920669" y="5640891"/>
              <a:ext cx="1880264" cy="21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C95D57D-8938-4417-99E1-04302E28F00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0">
          <xdr:nvSpPr>
            <xdr:cNvPr id="54" name="テキスト ボックス 53">
              <a:extLst>
                <a:ext uri="{FF2B5EF4-FFF2-40B4-BE49-F238E27FC236}">
                  <a16:creationId xmlns:a16="http://schemas.microsoft.com/office/drawing/2014/main" id="{00000000-0008-0000-0100-000036000000}"/>
                </a:ext>
              </a:extLst>
            </xdr:cNvPr>
            <xdr:cNvSpPr txBox="1"/>
          </xdr:nvSpPr>
          <xdr:spPr>
            <a:xfrm>
              <a:off x="7920669" y="5640891"/>
              <a:ext cx="1880264" cy="21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28B9D08-9833-4990-9386-9545663A5FFA}" type="TxLink">
                <a:rPr kumimoji="1" lang="ja-JP"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Q$49">
          <xdr:nvSpPr>
            <xdr:cNvPr id="15" name="テキスト ボックス 14">
              <a:extLst>
                <a:ext uri="{FF2B5EF4-FFF2-40B4-BE49-F238E27FC236}">
                  <a16:creationId xmlns:a16="http://schemas.microsoft.com/office/drawing/2014/main" id="{00000000-0008-0000-0100-00000F000000}"/>
                </a:ext>
              </a:extLst>
            </xdr:cNvPr>
            <xdr:cNvSpPr txBox="1"/>
          </xdr:nvSpPr>
          <xdr:spPr>
            <a:xfrm>
              <a:off x="7933437" y="5052974"/>
              <a:ext cx="1884712" cy="314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86363E9-1B2B-495E-9F1B-40AA78703A48}"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solidFill>
                  <a:schemeClr val="accent1">
                    <a:lumMod val="75000"/>
                  </a:schemeClr>
                </a:solidFill>
                <a:effectLst/>
                <a:latin typeface="+mn-ea"/>
                <a:ea typeface="+mn-ea"/>
              </a:endParaRPr>
            </a:p>
          </xdr:txBody>
        </xdr:sp>
        <xdr:sp macro="" textlink="$Q$47">
          <xdr:nvSpPr>
            <xdr:cNvPr id="14" name="テキスト ボックス 13">
              <a:extLst>
                <a:ext uri="{FF2B5EF4-FFF2-40B4-BE49-F238E27FC236}">
                  <a16:creationId xmlns:a16="http://schemas.microsoft.com/office/drawing/2014/main" id="{00000000-0008-0000-0100-00000E000000}"/>
                </a:ext>
              </a:extLst>
            </xdr:cNvPr>
            <xdr:cNvSpPr txBox="1"/>
          </xdr:nvSpPr>
          <xdr:spPr>
            <a:xfrm>
              <a:off x="8648552" y="4304832"/>
              <a:ext cx="332277"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72A83D-0CEB-420C-9156-BE7BDA10C35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5">
          <xdr:nvSpPr>
            <xdr:cNvPr id="2143" name="テキスト ボックス 2142">
              <a:extLst>
                <a:ext uri="{FF2B5EF4-FFF2-40B4-BE49-F238E27FC236}">
                  <a16:creationId xmlns:a16="http://schemas.microsoft.com/office/drawing/2014/main" id="{00000000-0008-0000-0100-00005F080000}"/>
                </a:ext>
              </a:extLst>
            </xdr:cNvPr>
            <xdr:cNvSpPr txBox="1"/>
          </xdr:nvSpPr>
          <xdr:spPr>
            <a:xfrm>
              <a:off x="8648552" y="4304832"/>
              <a:ext cx="332277"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F9B0E60-CBDF-4797-9E8C-087193C6A088}"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6">
          <xdr:nvSpPr>
            <xdr:cNvPr id="13" name="テキスト ボックス 12">
              <a:extLst>
                <a:ext uri="{FF2B5EF4-FFF2-40B4-BE49-F238E27FC236}">
                  <a16:creationId xmlns:a16="http://schemas.microsoft.com/office/drawing/2014/main" id="{00000000-0008-0000-0100-00000D000000}"/>
                </a:ext>
              </a:extLst>
            </xdr:cNvPr>
            <xdr:cNvSpPr txBox="1"/>
          </xdr:nvSpPr>
          <xdr:spPr>
            <a:xfrm>
              <a:off x="7950089" y="4304832"/>
              <a:ext cx="332274"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2097B47-A09A-43FB-B6F1-3374B98852D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4">
          <xdr:nvSpPr>
            <xdr:cNvPr id="2142" name="テキスト ボックス 2141">
              <a:extLst>
                <a:ext uri="{FF2B5EF4-FFF2-40B4-BE49-F238E27FC236}">
                  <a16:creationId xmlns:a16="http://schemas.microsoft.com/office/drawing/2014/main" id="{00000000-0008-0000-0100-00005E080000}"/>
                </a:ext>
              </a:extLst>
            </xdr:cNvPr>
            <xdr:cNvSpPr txBox="1"/>
          </xdr:nvSpPr>
          <xdr:spPr>
            <a:xfrm>
              <a:off x="7950089" y="4304832"/>
              <a:ext cx="332274"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863991-A92C-4BA5-B996-78392E140D08}"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3">
          <xdr:nvSpPr>
            <xdr:cNvPr id="2144" name="テキスト ボックス 2143">
              <a:extLst>
                <a:ext uri="{FF2B5EF4-FFF2-40B4-BE49-F238E27FC236}">
                  <a16:creationId xmlns:a16="http://schemas.microsoft.com/office/drawing/2014/main" id="{00000000-0008-0000-0100-000060080000}"/>
                </a:ext>
              </a:extLst>
            </xdr:cNvPr>
            <xdr:cNvSpPr txBox="1"/>
          </xdr:nvSpPr>
          <xdr:spPr>
            <a:xfrm>
              <a:off x="8490541" y="3865511"/>
              <a:ext cx="332375" cy="32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A538346-FD52-4D0D-BAD5-3650CECA8C93}"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2">
          <xdr:nvSpPr>
            <xdr:cNvPr id="10" name="テキスト ボックス 9">
              <a:extLst>
                <a:ext uri="{FF2B5EF4-FFF2-40B4-BE49-F238E27FC236}">
                  <a16:creationId xmlns:a16="http://schemas.microsoft.com/office/drawing/2014/main" id="{00000000-0008-0000-0100-00000A000000}"/>
                </a:ext>
              </a:extLst>
            </xdr:cNvPr>
            <xdr:cNvSpPr txBox="1"/>
          </xdr:nvSpPr>
          <xdr:spPr>
            <a:xfrm>
              <a:off x="8490541" y="3865511"/>
              <a:ext cx="332375" cy="32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88D765C-82DD-4815-BDA6-9F697D1879BA}"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J$46">
          <xdr:nvSpPr>
            <xdr:cNvPr id="37" name="テキスト ボックス 36">
              <a:extLst>
                <a:ext uri="{FF2B5EF4-FFF2-40B4-BE49-F238E27FC236}">
                  <a16:creationId xmlns:a16="http://schemas.microsoft.com/office/drawing/2014/main" id="{00000000-0008-0000-0100-000025000000}"/>
                </a:ext>
              </a:extLst>
            </xdr:cNvPr>
            <xdr:cNvSpPr txBox="1"/>
          </xdr:nvSpPr>
          <xdr:spPr>
            <a:xfrm>
              <a:off x="7802562" y="3161040"/>
              <a:ext cx="2095393" cy="48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FFF10B8-73D3-4C78-8108-61F6B335CC1E}"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5">
          <xdr:nvSpPr>
            <xdr:cNvPr id="7" name="テキスト ボックス 6">
              <a:extLst>
                <a:ext uri="{FF2B5EF4-FFF2-40B4-BE49-F238E27FC236}">
                  <a16:creationId xmlns:a16="http://schemas.microsoft.com/office/drawing/2014/main" id="{00000000-0008-0000-0100-000007000000}"/>
                </a:ext>
              </a:extLst>
            </xdr:cNvPr>
            <xdr:cNvSpPr txBox="1"/>
          </xdr:nvSpPr>
          <xdr:spPr>
            <a:xfrm>
              <a:off x="7802562" y="3161040"/>
              <a:ext cx="2095393" cy="48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45E2A2-2D0F-4092-97C7-6F9A73B12A6F}" type="TxLink">
                <a:rPr lang="en-US" altLang="en-US" sz="4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1">
          <xdr:nvSpPr>
            <xdr:cNvPr id="40" name="テキスト ボックス 39">
              <a:extLst>
                <a:ext uri="{FF2B5EF4-FFF2-40B4-BE49-F238E27FC236}">
                  <a16:creationId xmlns:a16="http://schemas.microsoft.com/office/drawing/2014/main" id="{00000000-0008-0000-0100-000028000000}"/>
                </a:ext>
              </a:extLst>
            </xdr:cNvPr>
            <xdr:cNvSpPr txBox="1">
              <a:spLocks/>
            </xdr:cNvSpPr>
          </xdr:nvSpPr>
          <xdr:spPr>
            <a:xfrm>
              <a:off x="7802562" y="2566990"/>
              <a:ext cx="2095393" cy="48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127AD3-6E91-4DDE-90FE-CBF8B5DAE357}"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0">
          <xdr:nvSpPr>
            <xdr:cNvPr id="8" name="テキスト ボックス 7">
              <a:extLst>
                <a:ext uri="{FF2B5EF4-FFF2-40B4-BE49-F238E27FC236}">
                  <a16:creationId xmlns:a16="http://schemas.microsoft.com/office/drawing/2014/main" id="{00000000-0008-0000-0100-000008000000}"/>
                </a:ext>
              </a:extLst>
            </xdr:cNvPr>
            <xdr:cNvSpPr txBox="1">
              <a:spLocks/>
            </xdr:cNvSpPr>
          </xdr:nvSpPr>
          <xdr:spPr>
            <a:xfrm>
              <a:off x="7802562" y="2566990"/>
              <a:ext cx="2095393" cy="48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0376618-169B-48F8-9DE9-E046254E33E5}" type="TxLink">
                <a:rPr lang="en-US" altLang="en-US" sz="4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6867525" y="9455150"/>
            <a:ext cx="5318125" cy="2236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a:solidFill>
                  <a:srgbClr val="FF0000"/>
                </a:solidFill>
                <a:effectLst/>
                <a:latin typeface="HG丸ｺﾞｼｯｸM-PRO"/>
                <a:ea typeface="HG丸ｺﾞｼｯｸM-PRO"/>
              </a:rPr>
              <a:t>レイアウトとは文字の形や大きさなどが変わる場合がありますのでご了承下さい。</a:t>
            </a:r>
          </a:p>
        </xdr:txBody>
      </xdr:sp>
      <xdr:sp macro="" textlink="$F$25">
        <xdr:nvSpPr>
          <xdr:cNvPr id="2252" name="テキスト ボックス 2251">
            <a:extLst>
              <a:ext uri="{FF2B5EF4-FFF2-40B4-BE49-F238E27FC236}">
                <a16:creationId xmlns:a16="http://schemas.microsoft.com/office/drawing/2014/main" id="{00000000-0008-0000-0100-0000CC080000}"/>
              </a:ext>
            </a:extLst>
          </xdr:cNvPr>
          <xdr:cNvSpPr txBox="1"/>
        </xdr:nvSpPr>
        <xdr:spPr>
          <a:xfrm>
            <a:off x="11517313" y="9077325"/>
            <a:ext cx="1212850" cy="250825"/>
          </a:xfrm>
          <a:prstGeom prst="rect">
            <a:avLst/>
          </a:prstGeom>
          <a:solidFill>
            <a:schemeClr val="bg1"/>
          </a:solidFill>
          <a:ln w="38100" cmpd="sng">
            <a:solidFill>
              <a:srgbClr val="FF11FF"/>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tIns="1800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fld id="{5F094B26-B853-41F7-8650-BC68BCC2572D}" type="TxLink">
              <a:rPr kumimoji="1" lang="en-US" altLang="en-US" sz="1200" b="1" i="0" u="none" strike="noStrike">
                <a:ln>
                  <a:noFill/>
                </a:ln>
                <a:solidFill>
                  <a:srgbClr val="000000"/>
                </a:solidFill>
                <a:effectLst/>
                <a:latin typeface="HG丸ｺﾞｼｯｸM-PRO"/>
                <a:ea typeface="HG丸ｺﾞｼｯｸM-PRO"/>
              </a:rPr>
              <a:pPr marL="0" marR="0" indent="0" algn="l" defTabSz="914400" eaLnBrk="1" fontAlgn="auto" latinLnBrk="0" hangingPunct="1">
                <a:lnSpc>
                  <a:spcPct val="100000"/>
                </a:lnSpc>
                <a:spcBef>
                  <a:spcPts val="0"/>
                </a:spcBef>
                <a:spcAft>
                  <a:spcPts val="0"/>
                </a:spcAft>
                <a:buClrTx/>
                <a:buSzTx/>
                <a:buFontTx/>
                <a:buNone/>
                <a:tabLst/>
              </a:pPr>
              <a:t>無し</a:t>
            </a:fld>
            <a:endParaRPr kumimoji="1" lang="en-US" altLang="ja-JP" sz="1400" b="1" i="0" u="none" strike="noStrike">
              <a:ln>
                <a:noFill/>
              </a:ln>
              <a:solidFill>
                <a:srgbClr val="000000"/>
              </a:solidFill>
              <a:effectLst/>
              <a:latin typeface="メイリオ" panose="020B0604030504040204" pitchFamily="50" charset="-128"/>
              <a:ea typeface="メイリオ" panose="020B0604030504040204" pitchFamily="50" charset="-128"/>
            </a:endParaRPr>
          </a:p>
        </xdr:txBody>
      </xdr:sp>
      <xdr:sp macro="" textlink="$D$24">
        <xdr:nvSpPr>
          <xdr:cNvPr id="11" name="テキスト ボックス 10">
            <a:extLst>
              <a:ext uri="{FF2B5EF4-FFF2-40B4-BE49-F238E27FC236}">
                <a16:creationId xmlns:a16="http://schemas.microsoft.com/office/drawing/2014/main" id="{00000000-0008-0000-0100-00000B000000}"/>
              </a:ext>
            </a:extLst>
          </xdr:cNvPr>
          <xdr:cNvSpPr txBox="1"/>
        </xdr:nvSpPr>
        <xdr:spPr>
          <a:xfrm>
            <a:off x="8023225" y="9077325"/>
            <a:ext cx="1584325" cy="250825"/>
          </a:xfrm>
          <a:prstGeom prst="rect">
            <a:avLst/>
          </a:prstGeom>
          <a:solidFill>
            <a:schemeClr val="bg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tIns="18000" bIns="0" rtlCol="0" anchor="ctr" anchorCtr="0"/>
          <a:lstStyle/>
          <a:p>
            <a:pPr marL="0" marR="0" indent="0" algn="l" defTabSz="914400" eaLnBrk="1" fontAlgn="auto" latinLnBrk="0" hangingPunct="1">
              <a:lnSpc>
                <a:spcPct val="100000"/>
              </a:lnSpc>
              <a:spcBef>
                <a:spcPts val="0"/>
              </a:spcBef>
              <a:spcAft>
                <a:spcPts val="0"/>
              </a:spcAft>
              <a:buClrTx/>
              <a:buSzTx/>
              <a:buFontTx/>
              <a:buNone/>
              <a:tabLst/>
            </a:pPr>
            <a:fld id="{B75FB405-D542-414D-9F67-D1E918C991E8}" type="TxLink">
              <a:rPr kumimoji="1" lang="ja-JP" altLang="en-US" sz="1200" b="1" i="0" u="none" strike="noStrike">
                <a:ln>
                  <a:noFill/>
                </a:ln>
                <a:solidFill>
                  <a:srgbClr val="000000"/>
                </a:solidFill>
                <a:effectLst/>
                <a:latin typeface="HG丸ｺﾞｼｯｸM-PRO"/>
                <a:ea typeface="HG丸ｺﾞｼｯｸM-PRO"/>
              </a:rPr>
              <a:pPr marL="0" marR="0" indent="0" algn="l" defTabSz="914400" eaLnBrk="1" fontAlgn="auto" latinLnBrk="0" hangingPunct="1">
                <a:lnSpc>
                  <a:spcPct val="100000"/>
                </a:lnSpc>
                <a:spcBef>
                  <a:spcPts val="0"/>
                </a:spcBef>
                <a:spcAft>
                  <a:spcPts val="0"/>
                </a:spcAft>
                <a:buClrTx/>
                <a:buSzTx/>
                <a:buFontTx/>
                <a:buNone/>
                <a:tabLst/>
              </a:pPr>
              <a:t>絵無し</a:t>
            </a:fld>
            <a:endParaRPr kumimoji="1" lang="en-US" altLang="ja-JP" sz="1400" b="1" i="0" u="none" strike="noStrike">
              <a:ln>
                <a:noFill/>
              </a:ln>
              <a:solidFill>
                <a:srgbClr val="000000"/>
              </a:solidFill>
              <a:effectLst/>
              <a:latin typeface="メイリオ" panose="020B0604030504040204" pitchFamily="50" charset="-128"/>
              <a:ea typeface="メイリオ" panose="020B0604030504040204" pitchFamily="50" charset="-128"/>
            </a:endParaRPr>
          </a:p>
        </xdr:txBody>
      </xdr:sp>
      <mc:AlternateContent xmlns:mc="http://schemas.openxmlformats.org/markup-compatibility/2006">
        <mc:Choice xmlns:a14="http://schemas.microsoft.com/office/drawing/2010/main" Requires="a14">
          <xdr:sp macro="" textlink="">
            <xdr:nvSpPr>
              <xdr:cNvPr id="2478" name="Drop Down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11822113" y="8613775"/>
                <a:ext cx="917575" cy="26035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477" name="Drop Down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12195175" y="7997825"/>
                <a:ext cx="573088" cy="2603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11561763" y="8013700"/>
            <a:ext cx="439743" cy="214802"/>
          </a:xfrm>
          <a:prstGeom prst="rect">
            <a:avLst/>
          </a:prstGeom>
          <a:noFill/>
        </xdr:spPr>
        <xdr:txBody>
          <a:bodyPr wrap="none" lIns="91440" tIns="45720" rIns="91440" bIns="0" anchor="ctr" anchorCtr="1">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枚数</a:t>
            </a:r>
          </a:p>
        </xdr:txBody>
      </xdr:sp>
      <mc:AlternateContent xmlns:mc="http://schemas.openxmlformats.org/markup-compatibility/2006">
        <mc:Choice xmlns:a14="http://schemas.microsoft.com/office/drawing/2010/main" Requires="a14">
          <xdr:sp macro="" textlink="">
            <xdr:nvSpPr>
              <xdr:cNvPr id="2476" name="Drop Down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11564938" y="7585075"/>
                <a:ext cx="1193800" cy="2603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244" name="正方形/長方形 2243">
            <a:extLst>
              <a:ext uri="{FF2B5EF4-FFF2-40B4-BE49-F238E27FC236}">
                <a16:creationId xmlns:a16="http://schemas.microsoft.com/office/drawing/2014/main" id="{00000000-0008-0000-0100-0000C4080000}"/>
              </a:ext>
            </a:extLst>
          </xdr:cNvPr>
          <xdr:cNvSpPr/>
        </xdr:nvSpPr>
        <xdr:spPr>
          <a:xfrm>
            <a:off x="11561273" y="7310438"/>
            <a:ext cx="1087560" cy="196363"/>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施工者マーク</a:t>
            </a:r>
          </a:p>
        </xdr:txBody>
      </xdr:sp>
      <mc:AlternateContent xmlns:mc="http://schemas.openxmlformats.org/markup-compatibility/2006">
        <mc:Choice xmlns:a14="http://schemas.microsoft.com/office/drawing/2010/main" Requires="a14">
          <xdr:sp macro="" textlink="">
            <xdr:nvSpPr>
              <xdr:cNvPr id="2475" name="Drop Down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11564938" y="6861175"/>
                <a:ext cx="1193800" cy="2603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8" name="正方形/長方形 37">
            <a:extLst>
              <a:ext uri="{FF2B5EF4-FFF2-40B4-BE49-F238E27FC236}">
                <a16:creationId xmlns:a16="http://schemas.microsoft.com/office/drawing/2014/main" id="{00000000-0008-0000-0100-000026000000}"/>
              </a:ext>
            </a:extLst>
          </xdr:cNvPr>
          <xdr:cNvSpPr/>
        </xdr:nvSpPr>
        <xdr:spPr>
          <a:xfrm>
            <a:off x="11561273" y="6604000"/>
            <a:ext cx="1087560" cy="199538"/>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発注者マーク</a:t>
            </a:r>
          </a:p>
        </xdr:txBody>
      </xdr:sp>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6981618" y="1088956"/>
            <a:ext cx="5634245" cy="673169"/>
            <a:chOff x="6981618" y="1352481"/>
            <a:chExt cx="5619957" cy="666819"/>
          </a:xfrm>
        </xdr:grpSpPr>
        <xdr:sp macro="" textlink="$D$8">
          <xdr:nvSpPr>
            <xdr:cNvPr id="6" name="テキスト ボックス 5">
              <a:extLst>
                <a:ext uri="{FF2B5EF4-FFF2-40B4-BE49-F238E27FC236}">
                  <a16:creationId xmlns:a16="http://schemas.microsoft.com/office/drawing/2014/main" id="{00000000-0008-0000-0100-000006000000}"/>
                </a:ext>
              </a:extLst>
            </xdr:cNvPr>
            <xdr:cNvSpPr txBox="1"/>
          </xdr:nvSpPr>
          <xdr:spPr>
            <a:xfrm>
              <a:off x="6991350" y="1721302"/>
              <a:ext cx="5610225" cy="29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rtlCol="0" anchor="t" anchorCtr="0"/>
            <a:lstStyle/>
            <a:p>
              <a:fld id="{4181036F-E77A-4FFF-B39A-278228EC6FE3}" type="TxLink">
                <a:rPr kumimoji="1" lang="ja-JP" altLang="en-US" sz="12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en-US" altLang="ja-JP" sz="1200" b="1">
                <a:latin typeface="HG丸ｺﾞｼｯｸM-PRO" panose="020F0600000000000000" pitchFamily="50" charset="-128"/>
                <a:ea typeface="HG丸ｺﾞｼｯｸM-PRO" panose="020F0600000000000000" pitchFamily="50" charset="-128"/>
              </a:endParaRPr>
            </a:p>
          </xdr:txBody>
        </xdr:sp>
        <xdr:sp macro="" textlink="$D$7">
          <xdr:nvSpPr>
            <xdr:cNvPr id="5" name="テキスト ボックス 4">
              <a:extLst>
                <a:ext uri="{FF2B5EF4-FFF2-40B4-BE49-F238E27FC236}">
                  <a16:creationId xmlns:a16="http://schemas.microsoft.com/office/drawing/2014/main" id="{00000000-0008-0000-0100-000005000000}"/>
                </a:ext>
              </a:extLst>
            </xdr:cNvPr>
            <xdr:cNvSpPr txBox="1"/>
          </xdr:nvSpPr>
          <xdr:spPr>
            <a:xfrm>
              <a:off x="10858500" y="1352481"/>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99E84D78-6F32-433A-9A56-87FCF2276F79}"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sp macro="" textlink="$D$6">
          <xdr:nvSpPr>
            <xdr:cNvPr id="4" name="テキスト ボックス 3">
              <a:extLst>
                <a:ext uri="{FF2B5EF4-FFF2-40B4-BE49-F238E27FC236}">
                  <a16:creationId xmlns:a16="http://schemas.microsoft.com/office/drawing/2014/main" id="{00000000-0008-0000-0100-000004000000}"/>
                </a:ext>
              </a:extLst>
            </xdr:cNvPr>
            <xdr:cNvSpPr txBox="1"/>
          </xdr:nvSpPr>
          <xdr:spPr>
            <a:xfrm>
              <a:off x="6981618" y="1352481"/>
              <a:ext cx="311488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3E9773AE-BE07-40AC-978D-EC54D11CF50A}" type="TxLink">
                <a:rPr kumimoji="1" lang="ja-JP" altLang="en-US" sz="1600" b="1" i="0" u="none" strike="noStrike">
                  <a:solidFill>
                    <a:srgbClr val="000000"/>
                  </a:solidFill>
                  <a:latin typeface="HG丸ｺﾞｼｯｸM-PRO" panose="020F0600000000000000" pitchFamily="50" charset="-128"/>
                  <a:ea typeface="HG丸ｺﾞｼｯｸM-PRO" panose="020F0600000000000000" pitchFamily="50" charset="-128"/>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grpSp>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2052300" y="498475"/>
            <a:ext cx="285750" cy="260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800" b="1" i="0" u="none" strike="noStrike">
                <a:solidFill>
                  <a:srgbClr val="000000"/>
                </a:solidFill>
                <a:effectLst/>
                <a:latin typeface="ＭＳ Ｐゴシック" panose="020B0600070205080204" pitchFamily="50" charset="-128"/>
                <a:ea typeface="ＭＳ Ｐゴシック" panose="020B0600070205080204" pitchFamily="50" charset="-128"/>
              </a:rPr>
              <a:t>1</a:t>
            </a:r>
            <a:endParaRPr kumimoji="1" lang="ja-JP" altLang="en-US" sz="1800" b="1" i="0" u="none" strike="noStrike">
              <a:solidFill>
                <a:srgbClr val="000000"/>
              </a:solidFill>
              <a:effectLst/>
              <a:latin typeface="ＭＳ Ｐゴシック" panose="020B0600070205080204" pitchFamily="50" charset="-128"/>
              <a:ea typeface="ＭＳ Ｐゴシック" panose="020B0600070205080204" pitchFamily="50" charset="-128"/>
            </a:endParaRPr>
          </a:p>
        </xdr:txBody>
      </xdr:sp>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5"/>
          <a:stretch>
            <a:fillRect/>
          </a:stretch>
        </xdr:blipFill>
        <xdr:spPr>
          <a:xfrm>
            <a:off x="11583988" y="1898650"/>
            <a:ext cx="1220199" cy="289712"/>
          </a:xfrm>
          <a:prstGeom prst="rect">
            <a:avLst/>
          </a:prstGeom>
        </xdr:spPr>
      </xdr:pic>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349625" y="5405437"/>
            <a:ext cx="2612908" cy="2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a:t>
            </a:r>
            <a:r>
              <a:rPr kumimoji="1" lang="ja-JP" altLang="en-US" sz="1050" b="1" i="0" u="none" strike="noStrike">
                <a:solidFill>
                  <a:srgbClr val="FF0000"/>
                </a:solidFill>
                <a:effectLst/>
                <a:latin typeface="HG丸ｺﾞｼｯｸM-PRO"/>
                <a:ea typeface="HG丸ｺﾞｼｯｸM-PRO"/>
              </a:rPr>
              <a:t>発注者・施工者の項目は選べます。</a:t>
            </a:r>
          </a:p>
        </xdr:txBody>
      </xdr:sp>
      <xdr:grpSp>
        <xdr:nvGrpSpPr>
          <xdr:cNvPr id="32" name="グループ化 31">
            <a:extLst>
              <a:ext uri="{FF2B5EF4-FFF2-40B4-BE49-F238E27FC236}">
                <a16:creationId xmlns:a16="http://schemas.microsoft.com/office/drawing/2014/main" id="{00000000-0008-0000-0100-000020000000}"/>
              </a:ext>
            </a:extLst>
          </xdr:cNvPr>
          <xdr:cNvGrpSpPr/>
        </xdr:nvGrpSpPr>
        <xdr:grpSpPr>
          <a:xfrm>
            <a:off x="881063" y="6977062"/>
            <a:ext cx="3894453" cy="234867"/>
            <a:chOff x="1127125" y="7366000"/>
            <a:chExt cx="3894453" cy="234867"/>
          </a:xfrm>
        </xdr:grpSpPr>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127125" y="7366000"/>
              <a:ext cx="3894453" cy="23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を押しても開かない場合はもう</a:t>
              </a:r>
              <a:r>
                <a:rPr kumimoji="1" lang="en-US" altLang="ja-JP" sz="1050" b="1" i="0" u="none" strike="noStrike" baseline="0">
                  <a:solidFill>
                    <a:srgbClr val="FF0000"/>
                  </a:solidFill>
                  <a:effectLst/>
                  <a:latin typeface="HG丸ｺﾞｼｯｸM-PRO"/>
                  <a:ea typeface="HG丸ｺﾞｼｯｸM-PRO"/>
                </a:rPr>
                <a:t>1</a:t>
              </a:r>
              <a:r>
                <a:rPr kumimoji="1" lang="ja-JP" altLang="en-US" sz="1050" b="1" i="0" u="none" strike="noStrike" baseline="0">
                  <a:solidFill>
                    <a:srgbClr val="FF0000"/>
                  </a:solidFill>
                  <a:effectLst/>
                  <a:latin typeface="HG丸ｺﾞｼｯｸM-PRO"/>
                  <a:ea typeface="HG丸ｺﾞｼｯｸM-PRO"/>
                </a:rPr>
                <a:t>度クリックして下さい。</a:t>
              </a:r>
              <a:endParaRPr kumimoji="1" lang="ja-JP" altLang="en-US" sz="1050" b="1" i="0" u="none" strike="noStrike">
                <a:solidFill>
                  <a:srgbClr val="FF0000"/>
                </a:solidFill>
                <a:effectLst/>
                <a:latin typeface="HG丸ｺﾞｼｯｸM-PRO"/>
                <a:ea typeface="HG丸ｺﾞｼｯｸM-PRO"/>
              </a:endParaRPr>
            </a:p>
          </xdr:txBody>
        </xdr:sp>
        <xdr:pic>
          <xdr:nvPicPr>
            <xdr:cNvPr id="31" name="図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6"/>
            <a:srcRect l="9944" t="6569" r="9798"/>
            <a:stretch/>
          </xdr:blipFill>
          <xdr:spPr>
            <a:xfrm>
              <a:off x="1398519" y="7407376"/>
              <a:ext cx="148766" cy="144000"/>
            </a:xfrm>
            <a:prstGeom prst="rect">
              <a:avLst/>
            </a:prstGeom>
          </xdr:spPr>
        </xdr:pic>
      </xdr:grpSp>
      <xdr:pic>
        <xdr:nvPicPr>
          <xdr:cNvPr id="33" name="図 32">
            <a:hlinkClick xmlns:r="http://schemas.openxmlformats.org/officeDocument/2006/relationships" r:id="rId7"/>
            <a:extLst>
              <a:ext uri="{FF2B5EF4-FFF2-40B4-BE49-F238E27FC236}">
                <a16:creationId xmlns:a16="http://schemas.microsoft.com/office/drawing/2014/main" id="{00000000-0008-0000-0100-000021000000}"/>
              </a:ext>
            </a:extLst>
          </xdr:cNvPr>
          <xdr:cNvPicPr>
            <a:picLocks noChangeAspect="1"/>
          </xdr:cNvPicPr>
        </xdr:nvPicPr>
        <xdr:blipFill rotWithShape="1">
          <a:blip xmlns:r="http://schemas.openxmlformats.org/officeDocument/2006/relationships" r:embed="rId6"/>
          <a:srcRect l="9944" t="6569" r="9798"/>
          <a:stretch/>
        </xdr:blipFill>
        <xdr:spPr>
          <a:xfrm>
            <a:off x="5595936" y="936626"/>
            <a:ext cx="144000" cy="139412"/>
          </a:xfrm>
          <a:prstGeom prst="rect">
            <a:avLst/>
          </a:prstGeom>
        </xdr:spPr>
      </xdr:pic>
      <xdr:pic>
        <xdr:nvPicPr>
          <xdr:cNvPr id="34" name="図 33">
            <a:hlinkClick xmlns:r="http://schemas.openxmlformats.org/officeDocument/2006/relationships" r:id="rId8"/>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6"/>
          <a:srcRect l="9944" t="6569" r="9798"/>
          <a:stretch/>
        </xdr:blipFill>
        <xdr:spPr>
          <a:xfrm>
            <a:off x="1008059" y="3905251"/>
            <a:ext cx="144000" cy="139412"/>
          </a:xfrm>
          <a:prstGeom prst="rect">
            <a:avLst/>
          </a:prstGeom>
        </xdr:spPr>
      </xdr:pic>
      <xdr:pic>
        <xdr:nvPicPr>
          <xdr:cNvPr id="2241" name="図 2240">
            <a:hlinkClick xmlns:r="http://schemas.openxmlformats.org/officeDocument/2006/relationships" r:id="rId9"/>
            <a:extLst>
              <a:ext uri="{FF2B5EF4-FFF2-40B4-BE49-F238E27FC236}">
                <a16:creationId xmlns:a16="http://schemas.microsoft.com/office/drawing/2014/main" id="{00000000-0008-0000-0100-0000C1080000}"/>
              </a:ext>
            </a:extLst>
          </xdr:cNvPr>
          <xdr:cNvPicPr>
            <a:picLocks noChangeAspect="1"/>
          </xdr:cNvPicPr>
        </xdr:nvPicPr>
        <xdr:blipFill rotWithShape="1">
          <a:blip xmlns:r="http://schemas.openxmlformats.org/officeDocument/2006/relationships" r:embed="rId6"/>
          <a:srcRect l="9944" t="6569" r="9798"/>
          <a:stretch/>
        </xdr:blipFill>
        <xdr:spPr>
          <a:xfrm>
            <a:off x="1008059" y="4706939"/>
            <a:ext cx="144000" cy="139412"/>
          </a:xfrm>
          <a:prstGeom prst="rect">
            <a:avLst/>
          </a:prstGeom>
        </xdr:spPr>
      </xdr:pic>
      <xdr:pic>
        <xdr:nvPicPr>
          <xdr:cNvPr id="2242" name="図 2241">
            <a:hlinkClick xmlns:r="http://schemas.openxmlformats.org/officeDocument/2006/relationships" r:id="rId10"/>
            <a:extLst>
              <a:ext uri="{FF2B5EF4-FFF2-40B4-BE49-F238E27FC236}">
                <a16:creationId xmlns:a16="http://schemas.microsoft.com/office/drawing/2014/main" id="{00000000-0008-0000-0100-0000C2080000}"/>
              </a:ext>
            </a:extLst>
          </xdr:cNvPr>
          <xdr:cNvPicPr>
            <a:picLocks noChangeAspect="1"/>
          </xdr:cNvPicPr>
        </xdr:nvPicPr>
        <xdr:blipFill rotWithShape="1">
          <a:blip xmlns:r="http://schemas.openxmlformats.org/officeDocument/2006/relationships" r:embed="rId6"/>
          <a:srcRect l="9944" t="6569" r="9798"/>
          <a:stretch/>
        </xdr:blipFill>
        <xdr:spPr>
          <a:xfrm>
            <a:off x="5603872" y="6334127"/>
            <a:ext cx="144000" cy="139412"/>
          </a:xfrm>
          <a:prstGeom prst="rect">
            <a:avLst/>
          </a:prstGeom>
        </xdr:spPr>
      </xdr:pic>
      <xdr:pic>
        <xdr:nvPicPr>
          <xdr:cNvPr id="2243" name="図 2242">
            <a:hlinkClick xmlns:r="http://schemas.openxmlformats.org/officeDocument/2006/relationships" r:id="rId11"/>
            <a:extLst>
              <a:ext uri="{FF2B5EF4-FFF2-40B4-BE49-F238E27FC236}">
                <a16:creationId xmlns:a16="http://schemas.microsoft.com/office/drawing/2014/main" id="{00000000-0008-0000-0100-0000C3080000}"/>
              </a:ext>
            </a:extLst>
          </xdr:cNvPr>
          <xdr:cNvPicPr>
            <a:picLocks noChangeAspect="1"/>
          </xdr:cNvPicPr>
        </xdr:nvPicPr>
        <xdr:blipFill rotWithShape="1">
          <a:blip xmlns:r="http://schemas.openxmlformats.org/officeDocument/2006/relationships" r:embed="rId6"/>
          <a:srcRect l="9944" t="6569" r="9798"/>
          <a:stretch/>
        </xdr:blipFill>
        <xdr:spPr>
          <a:xfrm>
            <a:off x="3349622" y="6604002"/>
            <a:ext cx="144000" cy="139412"/>
          </a:xfrm>
          <a:prstGeom prst="rect">
            <a:avLst/>
          </a:prstGeom>
        </xdr:spPr>
      </xdr:pic>
      <xdr:pic>
        <xdr:nvPicPr>
          <xdr:cNvPr id="2245" name="図 2244">
            <a:hlinkClick xmlns:r="http://schemas.openxmlformats.org/officeDocument/2006/relationships" r:id="rId12"/>
            <a:extLst>
              <a:ext uri="{FF2B5EF4-FFF2-40B4-BE49-F238E27FC236}">
                <a16:creationId xmlns:a16="http://schemas.microsoft.com/office/drawing/2014/main" id="{00000000-0008-0000-0100-0000C5080000}"/>
              </a:ext>
            </a:extLst>
          </xdr:cNvPr>
          <xdr:cNvPicPr>
            <a:picLocks noChangeAspect="1"/>
          </xdr:cNvPicPr>
        </xdr:nvPicPr>
        <xdr:blipFill rotWithShape="1">
          <a:blip xmlns:r="http://schemas.openxmlformats.org/officeDocument/2006/relationships" r:embed="rId6"/>
          <a:srcRect l="9944" t="6569" r="9798"/>
          <a:stretch/>
        </xdr:blipFill>
        <xdr:spPr>
          <a:xfrm>
            <a:off x="5603872" y="6604002"/>
            <a:ext cx="144000" cy="13941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682625</xdr:colOff>
      <xdr:row>0</xdr:row>
      <xdr:rowOff>55563</xdr:rowOff>
    </xdr:from>
    <xdr:to>
      <xdr:col>19</xdr:col>
      <xdr:colOff>97971</xdr:colOff>
      <xdr:row>35</xdr:row>
      <xdr:rowOff>246063</xdr:rowOff>
    </xdr:to>
    <xdr:grpSp>
      <xdr:nvGrpSpPr>
        <xdr:cNvPr id="12581" name="グループ化 12580">
          <a:extLst>
            <a:ext uri="{FF2B5EF4-FFF2-40B4-BE49-F238E27FC236}">
              <a16:creationId xmlns:a16="http://schemas.microsoft.com/office/drawing/2014/main" id="{00000000-0008-0000-0200-000025310000}"/>
            </a:ext>
          </a:extLst>
        </xdr:cNvPr>
        <xdr:cNvGrpSpPr/>
      </xdr:nvGrpSpPr>
      <xdr:grpSpPr>
        <a:xfrm>
          <a:off x="881063" y="55563"/>
          <a:ext cx="12369346" cy="9636125"/>
          <a:chOff x="881063" y="56836"/>
          <a:chExt cx="12369346" cy="9636125"/>
        </a:xfrm>
      </xdr:grpSpPr>
      <mc:AlternateContent xmlns:mc="http://schemas.openxmlformats.org/markup-compatibility/2006" xmlns:a14="http://schemas.microsoft.com/office/drawing/2010/main">
        <mc:Choice Requires="a14">
          <xdr:pic>
            <xdr:nvPicPr>
              <xdr:cNvPr id="12582" name="図 12581">
                <a:extLst>
                  <a:ext uri="{FF2B5EF4-FFF2-40B4-BE49-F238E27FC236}">
                    <a16:creationId xmlns:a16="http://schemas.microsoft.com/office/drawing/2014/main" id="{00000000-0008-0000-0200-000026310000}"/>
                  </a:ext>
                </a:extLst>
              </xdr:cNvPr>
              <xdr:cNvPicPr>
                <a:picLocks noChangeAspect="1" noChangeArrowheads="1"/>
                <a:extLst>
                  <a:ext uri="{84589F7E-364E-4C9E-8A38-B11213B215E9}">
                    <a14:cameraTool cellRange="画像" spid="_x0000_s12379"/>
                  </a:ext>
                </a:extLst>
              </xdr:cNvPicPr>
            </xdr:nvPicPr>
            <xdr:blipFill>
              <a:blip xmlns:r="http://schemas.openxmlformats.org/officeDocument/2006/relationships" r:embed="rId1"/>
              <a:srcRect/>
              <a:stretch>
                <a:fillRect/>
              </a:stretch>
            </xdr:blipFill>
            <xdr:spPr bwMode="auto">
              <a:xfrm>
                <a:off x="6019574" y="56836"/>
                <a:ext cx="7230835" cy="9636125"/>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2583" name="図 12582">
                <a:extLst>
                  <a:ext uri="{FF2B5EF4-FFF2-40B4-BE49-F238E27FC236}">
                    <a16:creationId xmlns:a16="http://schemas.microsoft.com/office/drawing/2014/main" id="{00000000-0008-0000-0200-000027310000}"/>
                  </a:ext>
                </a:extLst>
              </xdr:cNvPr>
              <xdr:cNvPicPr>
                <a:picLocks noChangeAspect="1" noChangeArrowheads="1"/>
                <a:extLst>
                  <a:ext uri="{84589F7E-364E-4C9E-8A38-B11213B215E9}">
                    <a14:cameraTool cellRange="マーク1" spid="_x0000_s12380"/>
                  </a:ext>
                </a:extLst>
              </xdr:cNvPicPr>
            </xdr:nvPicPr>
            <xdr:blipFill>
              <a:blip xmlns:r="http://schemas.openxmlformats.org/officeDocument/2006/relationships" r:embed="rId2"/>
              <a:srcRect/>
              <a:stretch>
                <a:fillRect/>
              </a:stretch>
            </xdr:blipFill>
            <xdr:spPr bwMode="auto">
              <a:xfrm>
                <a:off x="6694629" y="6942138"/>
                <a:ext cx="573068" cy="51129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2584" name="図 12583">
                <a:extLst>
                  <a:ext uri="{FF2B5EF4-FFF2-40B4-BE49-F238E27FC236}">
                    <a16:creationId xmlns:a16="http://schemas.microsoft.com/office/drawing/2014/main" id="{00000000-0008-0000-0200-000028310000}"/>
                  </a:ext>
                </a:extLst>
              </xdr:cNvPr>
              <xdr:cNvPicPr>
                <a:picLocks noChangeAspect="1"/>
                <a:extLst>
                  <a:ext uri="{84589F7E-364E-4C9E-8A38-B11213B215E9}">
                    <a14:cameraTool cellRange="マーク2" spid="_x0000_s12381"/>
                  </a:ext>
                </a:extLst>
              </xdr:cNvPicPr>
            </xdr:nvPicPr>
            <xdr:blipFill>
              <a:blip xmlns:r="http://schemas.openxmlformats.org/officeDocument/2006/relationships" r:embed="rId3">
                <a:alphaModFix/>
              </a:blip>
              <a:stretch>
                <a:fillRect/>
              </a:stretch>
            </xdr:blipFill>
            <xdr:spPr>
              <a:xfrm>
                <a:off x="7782576" y="6580188"/>
                <a:ext cx="492828" cy="401654"/>
              </a:xfrm>
              <a:prstGeom prst="rect">
                <a:avLst/>
              </a:prstGeom>
            </xdr:spPr>
          </xdr:pic>
        </mc:Choice>
        <mc:Fallback xmlns=""/>
      </mc:AlternateContent>
      <mc:AlternateContent xmlns:mc="http://schemas.openxmlformats.org/markup-compatibility/2006" xmlns:a14="http://schemas.microsoft.com/office/drawing/2010/main">
        <mc:Choice Requires="a14">
          <xdr:pic>
            <xdr:nvPicPr>
              <xdr:cNvPr id="12585" name="図 12584">
                <a:extLst>
                  <a:ext uri="{FF2B5EF4-FFF2-40B4-BE49-F238E27FC236}">
                    <a16:creationId xmlns:a16="http://schemas.microsoft.com/office/drawing/2014/main" id="{00000000-0008-0000-0200-000029310000}"/>
                  </a:ext>
                </a:extLst>
              </xdr:cNvPr>
              <xdr:cNvPicPr>
                <a:picLocks noChangeAspect="1"/>
                <a:extLst>
                  <a:ext uri="{84589F7E-364E-4C9E-8A38-B11213B215E9}">
                    <a14:cameraTool cellRange="社マーク1" spid="_x0000_s12382"/>
                  </a:ext>
                </a:extLst>
              </xdr:cNvPicPr>
            </xdr:nvPicPr>
            <xdr:blipFill>
              <a:blip xmlns:r="http://schemas.openxmlformats.org/officeDocument/2006/relationships" r:embed="rId4"/>
              <a:stretch>
                <a:fillRect/>
              </a:stretch>
            </xdr:blipFill>
            <xdr:spPr>
              <a:xfrm>
                <a:off x="7802563" y="7464424"/>
                <a:ext cx="417436" cy="327025"/>
              </a:xfrm>
              <a:prstGeom prst="rect">
                <a:avLst/>
              </a:prstGeom>
            </xdr:spPr>
          </xdr:pic>
        </mc:Choice>
        <mc:Fallback xmlns=""/>
      </mc:AlternateContent>
      <mc:AlternateContent xmlns:mc="http://schemas.openxmlformats.org/markup-compatibility/2006" xmlns:a14="http://schemas.microsoft.com/office/drawing/2010/main">
        <mc:Choice Requires="a14">
          <xdr:pic>
            <xdr:nvPicPr>
              <xdr:cNvPr id="12586" name="図 12585">
                <a:extLst>
                  <a:ext uri="{FF2B5EF4-FFF2-40B4-BE49-F238E27FC236}">
                    <a16:creationId xmlns:a16="http://schemas.microsoft.com/office/drawing/2014/main" id="{00000000-0008-0000-0200-00002A310000}"/>
                  </a:ext>
                </a:extLst>
              </xdr:cNvPr>
              <xdr:cNvPicPr>
                <a:picLocks noChangeAspect="1"/>
                <a:extLst>
                  <a:ext uri="{84589F7E-364E-4C9E-8A38-B11213B215E9}">
                    <a14:cameraTool cellRange="社マーク2" spid="_x0000_s12383"/>
                  </a:ext>
                </a:extLst>
              </xdr:cNvPicPr>
            </xdr:nvPicPr>
            <xdr:blipFill>
              <a:blip xmlns:r="http://schemas.openxmlformats.org/officeDocument/2006/relationships" r:embed="rId2"/>
              <a:stretch>
                <a:fillRect/>
              </a:stretch>
            </xdr:blipFill>
            <xdr:spPr>
              <a:xfrm>
                <a:off x="6750825" y="7722375"/>
                <a:ext cx="457200" cy="400050"/>
              </a:xfrm>
              <a:prstGeom prst="rect">
                <a:avLst/>
              </a:prstGeom>
            </xdr:spPr>
          </xdr:pic>
        </mc:Choice>
        <mc:Fallback xmlns=""/>
      </mc:AlternateContent>
      <xdr:grpSp>
        <xdr:nvGrpSpPr>
          <xdr:cNvPr id="12587" name="グループ化 12586">
            <a:extLst>
              <a:ext uri="{FF2B5EF4-FFF2-40B4-BE49-F238E27FC236}">
                <a16:creationId xmlns:a16="http://schemas.microsoft.com/office/drawing/2014/main" id="{00000000-0008-0000-0200-00002B310000}"/>
              </a:ext>
            </a:extLst>
          </xdr:cNvPr>
          <xdr:cNvGrpSpPr/>
        </xdr:nvGrpSpPr>
        <xdr:grpSpPr>
          <a:xfrm>
            <a:off x="6610352" y="6688138"/>
            <a:ext cx="3079748" cy="1374313"/>
            <a:chOff x="6604002" y="6961188"/>
            <a:chExt cx="3055936" cy="1374313"/>
          </a:xfrm>
        </xdr:grpSpPr>
        <xdr:sp macro="" textlink="$T$41">
          <xdr:nvSpPr>
            <xdr:cNvPr id="12695" name="テキスト ボックス 12694">
              <a:extLst>
                <a:ext uri="{FF2B5EF4-FFF2-40B4-BE49-F238E27FC236}">
                  <a16:creationId xmlns:a16="http://schemas.microsoft.com/office/drawing/2014/main" id="{00000000-0008-0000-0200-000097310000}"/>
                </a:ext>
              </a:extLst>
            </xdr:cNvPr>
            <xdr:cNvSpPr txBox="1">
              <a:spLocks/>
            </xdr:cNvSpPr>
          </xdr:nvSpPr>
          <xdr:spPr>
            <a:xfrm>
              <a:off x="9358315" y="8191501"/>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3A276C3F-C3E9-45A3-8E2A-343D6A37C845}"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41">
          <xdr:nvSpPr>
            <xdr:cNvPr id="12696" name="テキスト ボックス 12695">
              <a:extLst>
                <a:ext uri="{FF2B5EF4-FFF2-40B4-BE49-F238E27FC236}">
                  <a16:creationId xmlns:a16="http://schemas.microsoft.com/office/drawing/2014/main" id="{00000000-0008-0000-0200-000098310000}"/>
                </a:ext>
              </a:extLst>
            </xdr:cNvPr>
            <xdr:cNvSpPr txBox="1">
              <a:spLocks/>
            </xdr:cNvSpPr>
          </xdr:nvSpPr>
          <xdr:spPr>
            <a:xfrm>
              <a:off x="9358315" y="7429501"/>
              <a:ext cx="30162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CE1D3219-1915-4FF7-AF27-4A44B3026FDE}"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電話</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40">
          <xdr:nvSpPr>
            <xdr:cNvPr id="12697" name="テキスト ボックス 12696">
              <a:extLst>
                <a:ext uri="{FF2B5EF4-FFF2-40B4-BE49-F238E27FC236}">
                  <a16:creationId xmlns:a16="http://schemas.microsoft.com/office/drawing/2014/main" id="{00000000-0008-0000-0200-000099310000}"/>
                </a:ext>
              </a:extLst>
            </xdr:cNvPr>
            <xdr:cNvSpPr txBox="1">
              <a:spLocks/>
            </xdr:cNvSpPr>
          </xdr:nvSpPr>
          <xdr:spPr>
            <a:xfrm>
              <a:off x="6604002" y="7715251"/>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0355E6B-E641-4850-AEB8-9DCA96EA16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施工者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T$39">
          <xdr:nvSpPr>
            <xdr:cNvPr id="12698" name="テキスト ボックス 12697">
              <a:extLst>
                <a:ext uri="{FF2B5EF4-FFF2-40B4-BE49-F238E27FC236}">
                  <a16:creationId xmlns:a16="http://schemas.microsoft.com/office/drawing/2014/main" id="{00000000-0008-0000-0200-00009A310000}"/>
                </a:ext>
              </a:extLst>
            </xdr:cNvPr>
            <xdr:cNvSpPr txBox="1">
              <a:spLocks/>
            </xdr:cNvSpPr>
          </xdr:nvSpPr>
          <xdr:spPr>
            <a:xfrm>
              <a:off x="6604002" y="6961188"/>
              <a:ext cx="7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7B732B2E-682A-4D2C-912B-0A4B78E26647}"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発注者</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grpSp>
        <xdr:nvGrpSpPr>
          <xdr:cNvPr id="12588" name="グループ化 12587">
            <a:extLst>
              <a:ext uri="{FF2B5EF4-FFF2-40B4-BE49-F238E27FC236}">
                <a16:creationId xmlns:a16="http://schemas.microsoft.com/office/drawing/2014/main" id="{00000000-0008-0000-0200-00002C310000}"/>
              </a:ext>
            </a:extLst>
          </xdr:cNvPr>
          <xdr:cNvGrpSpPr>
            <a:grpSpLocks noChangeAspect="1"/>
          </xdr:cNvGrpSpPr>
        </xdr:nvGrpSpPr>
        <xdr:grpSpPr>
          <a:xfrm>
            <a:off x="6638927" y="2842235"/>
            <a:ext cx="4423550" cy="5220610"/>
            <a:chOff x="6640514" y="2810485"/>
            <a:chExt cx="4412438" cy="5160285"/>
          </a:xfrm>
        </xdr:grpSpPr>
        <xdr:sp macro="" textlink="$R$51">
          <xdr:nvSpPr>
            <xdr:cNvPr id="12664" name="テキスト ボックス 12663">
              <a:extLst>
                <a:ext uri="{FF2B5EF4-FFF2-40B4-BE49-F238E27FC236}">
                  <a16:creationId xmlns:a16="http://schemas.microsoft.com/office/drawing/2014/main" id="{00000000-0008-0000-0200-000078310000}"/>
                </a:ext>
              </a:extLst>
            </xdr:cNvPr>
            <xdr:cNvSpPr txBox="1"/>
          </xdr:nvSpPr>
          <xdr:spPr>
            <a:xfrm>
              <a:off x="9823304" y="7838717"/>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35A816B-E5E8-4074-B25E-36C7F3984B7E}"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8">
          <xdr:nvSpPr>
            <xdr:cNvPr id="12665" name="テキスト ボックス 12664">
              <a:extLst>
                <a:ext uri="{FF2B5EF4-FFF2-40B4-BE49-F238E27FC236}">
                  <a16:creationId xmlns:a16="http://schemas.microsoft.com/office/drawing/2014/main" id="{00000000-0008-0000-0200-000079310000}"/>
                </a:ext>
              </a:extLst>
            </xdr:cNvPr>
            <xdr:cNvSpPr txBox="1"/>
          </xdr:nvSpPr>
          <xdr:spPr>
            <a:xfrm>
              <a:off x="7634145" y="7337512"/>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F9FD094-8A93-4722-A029-E8C2A09CAF8E}" type="TxLink">
                <a:rPr kumimoji="1" lang="en-US" altLang="en-US" sz="2800" b="1" i="0" u="none" strike="noStrike">
                  <a:solidFill>
                    <a:sysClr val="windowText" lastClr="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9">
          <xdr:nvSpPr>
            <xdr:cNvPr id="12666" name="テキスト ボックス 12665">
              <a:extLst>
                <a:ext uri="{FF2B5EF4-FFF2-40B4-BE49-F238E27FC236}">
                  <a16:creationId xmlns:a16="http://schemas.microsoft.com/office/drawing/2014/main" id="{00000000-0008-0000-0200-00007A310000}"/>
                </a:ext>
              </a:extLst>
            </xdr:cNvPr>
            <xdr:cNvSpPr txBox="1"/>
          </xdr:nvSpPr>
          <xdr:spPr>
            <a:xfrm>
              <a:off x="7634145" y="7337512"/>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9A073CB-CEF4-4D15-99DA-543E178CC9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1">
          <xdr:nvSpPr>
            <xdr:cNvPr id="12667" name="テキスト ボックス 12666">
              <a:extLst>
                <a:ext uri="{FF2B5EF4-FFF2-40B4-BE49-F238E27FC236}">
                  <a16:creationId xmlns:a16="http://schemas.microsoft.com/office/drawing/2014/main" id="{00000000-0008-0000-0200-00007B310000}"/>
                </a:ext>
              </a:extLst>
            </xdr:cNvPr>
            <xdr:cNvSpPr txBox="1"/>
          </xdr:nvSpPr>
          <xdr:spPr>
            <a:xfrm>
              <a:off x="7634145" y="7589240"/>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2F5DD5C-F7E7-4D2A-9CB0-8A24130BEF2C}"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2">
          <xdr:nvSpPr>
            <xdr:cNvPr id="12668" name="テキスト ボックス 12667">
              <a:extLst>
                <a:ext uri="{FF2B5EF4-FFF2-40B4-BE49-F238E27FC236}">
                  <a16:creationId xmlns:a16="http://schemas.microsoft.com/office/drawing/2014/main" id="{00000000-0008-0000-0200-00007C310000}"/>
                </a:ext>
              </a:extLst>
            </xdr:cNvPr>
            <xdr:cNvSpPr txBox="1"/>
          </xdr:nvSpPr>
          <xdr:spPr>
            <a:xfrm>
              <a:off x="7634145" y="7589240"/>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1AD77D3-9751-4397-9AEC-4B12C80D580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4">
          <xdr:nvSpPr>
            <xdr:cNvPr id="12669" name="テキスト ボックス 12668">
              <a:extLst>
                <a:ext uri="{FF2B5EF4-FFF2-40B4-BE49-F238E27FC236}">
                  <a16:creationId xmlns:a16="http://schemas.microsoft.com/office/drawing/2014/main" id="{00000000-0008-0000-0200-00007D310000}"/>
                </a:ext>
              </a:extLst>
            </xdr:cNvPr>
            <xdr:cNvSpPr txBox="1"/>
          </xdr:nvSpPr>
          <xdr:spPr>
            <a:xfrm>
              <a:off x="7634145" y="7275598"/>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95D9A5B-4D93-4DAD-9126-79EFFAB0DDCA}" type="TxLink">
                <a:rPr kumimoji="1" lang="ja-JP"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5">
          <xdr:nvSpPr>
            <xdr:cNvPr id="12670" name="テキスト ボックス 12669">
              <a:extLst>
                <a:ext uri="{FF2B5EF4-FFF2-40B4-BE49-F238E27FC236}">
                  <a16:creationId xmlns:a16="http://schemas.microsoft.com/office/drawing/2014/main" id="{00000000-0008-0000-0200-00007E310000}"/>
                </a:ext>
              </a:extLst>
            </xdr:cNvPr>
            <xdr:cNvSpPr txBox="1"/>
          </xdr:nvSpPr>
          <xdr:spPr>
            <a:xfrm>
              <a:off x="7634145" y="7275598"/>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6D70D39-1D61-4667-83D1-FDBD162962B8}" type="TxLink">
                <a:rPr kumimoji="1" lang="en-US"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R$50">
          <xdr:nvSpPr>
            <xdr:cNvPr id="12671" name="テキスト ボックス 12670">
              <a:extLst>
                <a:ext uri="{FF2B5EF4-FFF2-40B4-BE49-F238E27FC236}">
                  <a16:creationId xmlns:a16="http://schemas.microsoft.com/office/drawing/2014/main" id="{00000000-0008-0000-0200-00007F310000}"/>
                </a:ext>
              </a:extLst>
            </xdr:cNvPr>
            <xdr:cNvSpPr txBox="1"/>
          </xdr:nvSpPr>
          <xdr:spPr>
            <a:xfrm>
              <a:off x="9823304" y="7082843"/>
              <a:ext cx="1227741" cy="132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F39BFB4-94C1-4939-93BE-A1BA03B9B114}" type="TxLink">
                <a:rPr kumimoji="1" lang="en-US" altLang="en-US" sz="16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N$58">
          <xdr:nvSpPr>
            <xdr:cNvPr id="12672" name="テキスト ボックス 12671">
              <a:extLst>
                <a:ext uri="{FF2B5EF4-FFF2-40B4-BE49-F238E27FC236}">
                  <a16:creationId xmlns:a16="http://schemas.microsoft.com/office/drawing/2014/main" id="{00000000-0008-0000-0200-000080310000}"/>
                </a:ext>
              </a:extLst>
            </xdr:cNvPr>
            <xdr:cNvSpPr txBox="1"/>
          </xdr:nvSpPr>
          <xdr:spPr>
            <a:xfrm>
              <a:off x="7634145" y="6587909"/>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837120A-07CA-4CB1-A762-76CFE1F45A25}"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9">
          <xdr:nvSpPr>
            <xdr:cNvPr id="12673" name="テキスト ボックス 12672">
              <a:extLst>
                <a:ext uri="{FF2B5EF4-FFF2-40B4-BE49-F238E27FC236}">
                  <a16:creationId xmlns:a16="http://schemas.microsoft.com/office/drawing/2014/main" id="{00000000-0008-0000-0200-000081310000}"/>
                </a:ext>
              </a:extLst>
            </xdr:cNvPr>
            <xdr:cNvSpPr txBox="1"/>
          </xdr:nvSpPr>
          <xdr:spPr>
            <a:xfrm>
              <a:off x="7634145" y="6587909"/>
              <a:ext cx="3418807"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C2E0956C-7FCC-4979-8AA9-974DD02F9D69}"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51">
          <xdr:nvSpPr>
            <xdr:cNvPr id="12674" name="テキスト ボックス 12673">
              <a:extLst>
                <a:ext uri="{FF2B5EF4-FFF2-40B4-BE49-F238E27FC236}">
                  <a16:creationId xmlns:a16="http://schemas.microsoft.com/office/drawing/2014/main" id="{00000000-0008-0000-0200-000082310000}"/>
                </a:ext>
              </a:extLst>
            </xdr:cNvPr>
            <xdr:cNvSpPr txBox="1"/>
          </xdr:nvSpPr>
          <xdr:spPr>
            <a:xfrm>
              <a:off x="7634145" y="6830228"/>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54E2B74-483E-4599-84BC-8AFB723D6754}" type="TxLink">
                <a:rPr kumimoji="1" lang="en-US"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2">
          <xdr:nvSpPr>
            <xdr:cNvPr id="12675" name="テキスト ボックス 12674">
              <a:extLst>
                <a:ext uri="{FF2B5EF4-FFF2-40B4-BE49-F238E27FC236}">
                  <a16:creationId xmlns:a16="http://schemas.microsoft.com/office/drawing/2014/main" id="{00000000-0008-0000-0200-000083310000}"/>
                </a:ext>
              </a:extLst>
            </xdr:cNvPr>
            <xdr:cNvSpPr txBox="1"/>
          </xdr:nvSpPr>
          <xdr:spPr>
            <a:xfrm>
              <a:off x="7634145" y="6830228"/>
              <a:ext cx="3418807" cy="1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EF4CC5E8-3C90-469B-9BBF-45D2CFD5E7BA}"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4">
          <xdr:nvSpPr>
            <xdr:cNvPr id="12676" name="テキスト ボックス 12675">
              <a:extLst>
                <a:ext uri="{FF2B5EF4-FFF2-40B4-BE49-F238E27FC236}">
                  <a16:creationId xmlns:a16="http://schemas.microsoft.com/office/drawing/2014/main" id="{00000000-0008-0000-0200-000084310000}"/>
                </a:ext>
              </a:extLst>
            </xdr:cNvPr>
            <xdr:cNvSpPr txBox="1"/>
          </xdr:nvSpPr>
          <xdr:spPr>
            <a:xfrm>
              <a:off x="7634145" y="6519723"/>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E23D74D-04F6-4FB1-BB75-C6BB9E523E4E}" type="TxLink">
                <a:rPr kumimoji="1" lang="ja-JP" altLang="en-US" sz="24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5">
          <xdr:nvSpPr>
            <xdr:cNvPr id="12677" name="テキスト ボックス 12676">
              <a:extLst>
                <a:ext uri="{FF2B5EF4-FFF2-40B4-BE49-F238E27FC236}">
                  <a16:creationId xmlns:a16="http://schemas.microsoft.com/office/drawing/2014/main" id="{00000000-0008-0000-0200-000085310000}"/>
                </a:ext>
              </a:extLst>
            </xdr:cNvPr>
            <xdr:cNvSpPr txBox="1"/>
          </xdr:nvSpPr>
          <xdr:spPr>
            <a:xfrm>
              <a:off x="7634145" y="6519723"/>
              <a:ext cx="3418807"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AF8438-BE0A-4637-BDA7-AF2EA0BC25CD}" type="TxLink">
                <a:rPr kumimoji="1" lang="en-US" altLang="en-US" sz="11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4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2">
          <xdr:nvSpPr>
            <xdr:cNvPr id="12678" name="テキスト ボックス 12677">
              <a:extLst>
                <a:ext uri="{FF2B5EF4-FFF2-40B4-BE49-F238E27FC236}">
                  <a16:creationId xmlns:a16="http://schemas.microsoft.com/office/drawing/2014/main" id="{00000000-0008-0000-0200-000086310000}"/>
                </a:ext>
              </a:extLst>
            </xdr:cNvPr>
            <xdr:cNvSpPr txBox="1"/>
          </xdr:nvSpPr>
          <xdr:spPr>
            <a:xfrm>
              <a:off x="6773320" y="5923106"/>
              <a:ext cx="4138724"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98EC447-B268-4B44-BBD9-1A80AAFB4ED8}"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L$53">
          <xdr:nvSpPr>
            <xdr:cNvPr id="12679" name="テキスト ボックス 12678">
              <a:extLst>
                <a:ext uri="{FF2B5EF4-FFF2-40B4-BE49-F238E27FC236}">
                  <a16:creationId xmlns:a16="http://schemas.microsoft.com/office/drawing/2014/main" id="{00000000-0008-0000-0200-000087310000}"/>
                </a:ext>
              </a:extLst>
            </xdr:cNvPr>
            <xdr:cNvSpPr txBox="1"/>
          </xdr:nvSpPr>
          <xdr:spPr>
            <a:xfrm>
              <a:off x="6773320" y="5942156"/>
              <a:ext cx="4138724" cy="323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85978E92-15ED-401B-9992-D81C423C44DB}" type="TxLink">
                <a:rPr kumimoji="1" lang="en-US" altLang="en-US" sz="2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L$47">
          <xdr:nvSpPr>
            <xdr:cNvPr id="12680" name="テキスト ボックス 12679">
              <a:extLst>
                <a:ext uri="{FF2B5EF4-FFF2-40B4-BE49-F238E27FC236}">
                  <a16:creationId xmlns:a16="http://schemas.microsoft.com/office/drawing/2014/main" id="{00000000-0008-0000-0200-000088310000}"/>
                </a:ext>
              </a:extLst>
            </xdr:cNvPr>
            <xdr:cNvSpPr txBox="1"/>
          </xdr:nvSpPr>
          <xdr:spPr>
            <a:xfrm>
              <a:off x="6773320" y="6126856"/>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B62AF0D-B942-4FFE-80A4-7BBC4140EB88}"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8">
          <xdr:nvSpPr>
            <xdr:cNvPr id="12681" name="テキスト ボックス 12680">
              <a:extLst>
                <a:ext uri="{FF2B5EF4-FFF2-40B4-BE49-F238E27FC236}">
                  <a16:creationId xmlns:a16="http://schemas.microsoft.com/office/drawing/2014/main" id="{00000000-0008-0000-0200-000089310000}"/>
                </a:ext>
              </a:extLst>
            </xdr:cNvPr>
            <xdr:cNvSpPr txBox="1"/>
          </xdr:nvSpPr>
          <xdr:spPr>
            <a:xfrm>
              <a:off x="6773320" y="6126856"/>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A126485-4FA1-456E-9E99-6E02E5479D8E}"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2">
          <xdr:nvSpPr>
            <xdr:cNvPr id="12682" name="テキスト ボックス 12681">
              <a:extLst>
                <a:ext uri="{FF2B5EF4-FFF2-40B4-BE49-F238E27FC236}">
                  <a16:creationId xmlns:a16="http://schemas.microsoft.com/office/drawing/2014/main" id="{00000000-0008-0000-0200-00008A310000}"/>
                </a:ext>
              </a:extLst>
            </xdr:cNvPr>
            <xdr:cNvSpPr txBox="1"/>
          </xdr:nvSpPr>
          <xdr:spPr>
            <a:xfrm>
              <a:off x="6773320" y="5838308"/>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9EA8C6A-232D-4BA0-A861-CE1B7C35BB40}" type="TxLink">
                <a:rPr kumimoji="1" lang="ja-JP" altLang="en-US" sz="20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3">
          <xdr:nvSpPr>
            <xdr:cNvPr id="12683" name="テキスト ボックス 12682">
              <a:extLst>
                <a:ext uri="{FF2B5EF4-FFF2-40B4-BE49-F238E27FC236}">
                  <a16:creationId xmlns:a16="http://schemas.microsoft.com/office/drawing/2014/main" id="{00000000-0008-0000-0200-00008B310000}"/>
                </a:ext>
              </a:extLst>
            </xdr:cNvPr>
            <xdr:cNvSpPr txBox="1"/>
          </xdr:nvSpPr>
          <xdr:spPr>
            <a:xfrm>
              <a:off x="6773320" y="5838308"/>
              <a:ext cx="4138724" cy="25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68A101-B236-4F73-AA1D-18C966794BE3}"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R$49">
          <xdr:nvSpPr>
            <xdr:cNvPr id="12684" name="テキスト ボックス 12683">
              <a:extLst>
                <a:ext uri="{FF2B5EF4-FFF2-40B4-BE49-F238E27FC236}">
                  <a16:creationId xmlns:a16="http://schemas.microsoft.com/office/drawing/2014/main" id="{00000000-0008-0000-0200-00008C310000}"/>
                </a:ext>
              </a:extLst>
            </xdr:cNvPr>
            <xdr:cNvSpPr txBox="1"/>
          </xdr:nvSpPr>
          <xdr:spPr>
            <a:xfrm>
              <a:off x="8301821" y="5063613"/>
              <a:ext cx="2590424" cy="39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F2F136D-8601-416C-9A75-F786940A5295}"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8:00～17:00</a:t>
              </a:fld>
              <a:endParaRPr lang="ja-JP" altLang="ja-JP" sz="4400" b="1" i="0">
                <a:solidFill>
                  <a:schemeClr val="accent1">
                    <a:lumMod val="75000"/>
                  </a:schemeClr>
                </a:solidFill>
                <a:effectLst/>
                <a:latin typeface="+mn-ea"/>
                <a:ea typeface="+mn-ea"/>
              </a:endParaRPr>
            </a:p>
          </xdr:txBody>
        </xdr:sp>
        <xdr:sp macro="" textlink="$R$47">
          <xdr:nvSpPr>
            <xdr:cNvPr id="12685" name="テキスト ボックス 12684">
              <a:extLst>
                <a:ext uri="{FF2B5EF4-FFF2-40B4-BE49-F238E27FC236}">
                  <a16:creationId xmlns:a16="http://schemas.microsoft.com/office/drawing/2014/main" id="{00000000-0008-0000-0200-00008D310000}"/>
                </a:ext>
              </a:extLst>
            </xdr:cNvPr>
            <xdr:cNvSpPr txBox="1"/>
          </xdr:nvSpPr>
          <xdr:spPr>
            <a:xfrm>
              <a:off x="9291128"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E6A0F62-A0E3-4A4C-B27C-C985F1B17839}"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6">
          <xdr:nvSpPr>
            <xdr:cNvPr id="12686" name="テキスト ボックス 12685">
              <a:extLst>
                <a:ext uri="{FF2B5EF4-FFF2-40B4-BE49-F238E27FC236}">
                  <a16:creationId xmlns:a16="http://schemas.microsoft.com/office/drawing/2014/main" id="{00000000-0008-0000-0200-00008E310000}"/>
                </a:ext>
              </a:extLst>
            </xdr:cNvPr>
            <xdr:cNvSpPr txBox="1"/>
          </xdr:nvSpPr>
          <xdr:spPr>
            <a:xfrm>
              <a:off x="8385539"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0A7A82C-3F8E-484D-93AE-C687AA176054}"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2">
          <xdr:nvSpPr>
            <xdr:cNvPr id="12687" name="テキスト ボックス 12686">
              <a:extLst>
                <a:ext uri="{FF2B5EF4-FFF2-40B4-BE49-F238E27FC236}">
                  <a16:creationId xmlns:a16="http://schemas.microsoft.com/office/drawing/2014/main" id="{00000000-0008-0000-0200-00008F310000}"/>
                </a:ext>
              </a:extLst>
            </xdr:cNvPr>
            <xdr:cNvSpPr txBox="1"/>
          </xdr:nvSpPr>
          <xdr:spPr>
            <a:xfrm>
              <a:off x="7499082" y="4484722"/>
              <a:ext cx="470018"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0ED8422-0A49-486F-8F9D-BE8A12ED6D76}"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5</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5">
          <xdr:nvSpPr>
            <xdr:cNvPr id="12688" name="テキスト ボックス 12687">
              <a:extLst>
                <a:ext uri="{FF2B5EF4-FFF2-40B4-BE49-F238E27FC236}">
                  <a16:creationId xmlns:a16="http://schemas.microsoft.com/office/drawing/2014/main" id="{00000000-0008-0000-0200-000090310000}"/>
                </a:ext>
              </a:extLst>
            </xdr:cNvPr>
            <xdr:cNvSpPr txBox="1"/>
          </xdr:nvSpPr>
          <xdr:spPr>
            <a:xfrm>
              <a:off x="9291128"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860CC7B-1E3D-4D22-9FB0-73CD4A121162}"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2</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4">
          <xdr:nvSpPr>
            <xdr:cNvPr id="12689" name="テキスト ボックス 12688">
              <a:extLst>
                <a:ext uri="{FF2B5EF4-FFF2-40B4-BE49-F238E27FC236}">
                  <a16:creationId xmlns:a16="http://schemas.microsoft.com/office/drawing/2014/main" id="{00000000-0008-0000-0200-000091310000}"/>
                </a:ext>
              </a:extLst>
            </xdr:cNvPr>
            <xdr:cNvSpPr txBox="1"/>
          </xdr:nvSpPr>
          <xdr:spPr>
            <a:xfrm>
              <a:off x="8385539" y="4484722"/>
              <a:ext cx="466830"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F8B6EB5-AD38-4ED7-ACA2-CA5C5A3305B1}"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1</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R$43">
          <xdr:nvSpPr>
            <xdr:cNvPr id="12690" name="テキスト ボックス 12689">
              <a:extLst>
                <a:ext uri="{FF2B5EF4-FFF2-40B4-BE49-F238E27FC236}">
                  <a16:creationId xmlns:a16="http://schemas.microsoft.com/office/drawing/2014/main" id="{00000000-0008-0000-0200-000092310000}"/>
                </a:ext>
              </a:extLst>
            </xdr:cNvPr>
            <xdr:cNvSpPr txBox="1"/>
          </xdr:nvSpPr>
          <xdr:spPr>
            <a:xfrm>
              <a:off x="7499082" y="4484722"/>
              <a:ext cx="470018" cy="39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6C60F23-413E-489F-95F6-49F970E00FFC}" type="TxLink">
                <a:rPr lang="en-US" altLang="en-US" sz="42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2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J$47">
          <xdr:nvSpPr>
            <xdr:cNvPr id="12691" name="テキスト ボックス 12690">
              <a:extLst>
                <a:ext uri="{FF2B5EF4-FFF2-40B4-BE49-F238E27FC236}">
                  <a16:creationId xmlns:a16="http://schemas.microsoft.com/office/drawing/2014/main" id="{00000000-0008-0000-0200-000093310000}"/>
                </a:ext>
              </a:extLst>
            </xdr:cNvPr>
            <xdr:cNvSpPr txBox="1"/>
          </xdr:nvSpPr>
          <xdr:spPr>
            <a:xfrm>
              <a:off x="6640514" y="3529687"/>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1133B5D9-549B-423C-AF16-953CAA750121}"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2">
          <xdr:nvSpPr>
            <xdr:cNvPr id="12692" name="テキスト ボックス 12691">
              <a:extLst>
                <a:ext uri="{FF2B5EF4-FFF2-40B4-BE49-F238E27FC236}">
                  <a16:creationId xmlns:a16="http://schemas.microsoft.com/office/drawing/2014/main" id="{00000000-0008-0000-0200-000094310000}"/>
                </a:ext>
              </a:extLst>
            </xdr:cNvPr>
            <xdr:cNvSpPr txBox="1">
              <a:spLocks/>
            </xdr:cNvSpPr>
          </xdr:nvSpPr>
          <xdr:spPr>
            <a:xfrm>
              <a:off x="6640514" y="2810485"/>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108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E5795A5-5C3F-4052-9317-53FEB1BA3E57}" type="TxLink">
                <a:rPr lang="ja-JP" altLang="en-US" sz="5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8">
          <xdr:nvSpPr>
            <xdr:cNvPr id="12693" name="テキスト ボックス 12692">
              <a:extLst>
                <a:ext uri="{FF2B5EF4-FFF2-40B4-BE49-F238E27FC236}">
                  <a16:creationId xmlns:a16="http://schemas.microsoft.com/office/drawing/2014/main" id="{00000000-0008-0000-0200-000095310000}"/>
                </a:ext>
              </a:extLst>
            </xdr:cNvPr>
            <xdr:cNvSpPr txBox="1"/>
          </xdr:nvSpPr>
          <xdr:spPr>
            <a:xfrm>
              <a:off x="6640514" y="3529687"/>
              <a:ext cx="4391810" cy="61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37E35EB-40FF-4537-96E3-1202DEBC43E1}" type="TxLink">
                <a:rPr lang="en-US"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3">
          <xdr:nvSpPr>
            <xdr:cNvPr id="12694" name="テキスト ボックス 12693">
              <a:extLst>
                <a:ext uri="{FF2B5EF4-FFF2-40B4-BE49-F238E27FC236}">
                  <a16:creationId xmlns:a16="http://schemas.microsoft.com/office/drawing/2014/main" id="{00000000-0008-0000-0200-000096310000}"/>
                </a:ext>
              </a:extLst>
            </xdr:cNvPr>
            <xdr:cNvSpPr txBox="1">
              <a:spLocks/>
            </xdr:cNvSpPr>
          </xdr:nvSpPr>
          <xdr:spPr>
            <a:xfrm>
              <a:off x="6640514" y="2810485"/>
              <a:ext cx="4391810" cy="6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4EEDAB1-7055-40E4-8B6B-3D09FD33575B}"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grpSp>
        <xdr:nvGrpSpPr>
          <xdr:cNvPr id="12589" name="グループ化 12588">
            <a:extLst>
              <a:ext uri="{FF2B5EF4-FFF2-40B4-BE49-F238E27FC236}">
                <a16:creationId xmlns:a16="http://schemas.microsoft.com/office/drawing/2014/main" id="{00000000-0008-0000-0200-00002D310000}"/>
              </a:ext>
            </a:extLst>
          </xdr:cNvPr>
          <xdr:cNvGrpSpPr/>
        </xdr:nvGrpSpPr>
        <xdr:grpSpPr>
          <a:xfrm>
            <a:off x="7786222" y="6320346"/>
            <a:ext cx="963835" cy="1769222"/>
            <a:chOff x="7782858" y="6553090"/>
            <a:chExt cx="958077" cy="1759212"/>
          </a:xfrm>
        </xdr:grpSpPr>
        <xdr:sp macro="" textlink="$S$41">
          <xdr:nvSpPr>
            <xdr:cNvPr id="12660" name="テキスト ボックス 12659">
              <a:extLst>
                <a:ext uri="{FF2B5EF4-FFF2-40B4-BE49-F238E27FC236}">
                  <a16:creationId xmlns:a16="http://schemas.microsoft.com/office/drawing/2014/main" id="{00000000-0008-0000-0200-000074310000}"/>
                </a:ext>
              </a:extLst>
            </xdr:cNvPr>
            <xdr:cNvSpPr txBox="1">
              <a:spLocks noChangeAspect="1"/>
            </xdr:cNvSpPr>
          </xdr:nvSpPr>
          <xdr:spPr>
            <a:xfrm>
              <a:off x="8468677" y="8185237"/>
              <a:ext cx="268646" cy="127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0E7665D1-DD7D-42EE-8E0E-6D31A9A32169}"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1">
          <xdr:nvSpPr>
            <xdr:cNvPr id="12661" name="テキスト ボックス 12660">
              <a:extLst>
                <a:ext uri="{FF2B5EF4-FFF2-40B4-BE49-F238E27FC236}">
                  <a16:creationId xmlns:a16="http://schemas.microsoft.com/office/drawing/2014/main" id="{00000000-0008-0000-0200-000075310000}"/>
                </a:ext>
              </a:extLst>
            </xdr:cNvPr>
            <xdr:cNvSpPr txBox="1">
              <a:spLocks noChangeAspect="1"/>
            </xdr:cNvSpPr>
          </xdr:nvSpPr>
          <xdr:spPr>
            <a:xfrm>
              <a:off x="8468676" y="7290759"/>
              <a:ext cx="272259" cy="12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28DA71-41F1-49D6-A9C3-EB56EA740273}"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S$40">
          <xdr:nvSpPr>
            <xdr:cNvPr id="12662" name="テキスト ボックス 12661">
              <a:extLst>
                <a:ext uri="{FF2B5EF4-FFF2-40B4-BE49-F238E27FC236}">
                  <a16:creationId xmlns:a16="http://schemas.microsoft.com/office/drawing/2014/main" id="{00000000-0008-0000-0200-000076310000}"/>
                </a:ext>
              </a:extLst>
            </xdr:cNvPr>
            <xdr:cNvSpPr txBox="1">
              <a:spLocks noChangeAspect="1"/>
            </xdr:cNvSpPr>
          </xdr:nvSpPr>
          <xdr:spPr>
            <a:xfrm>
              <a:off x="7782858" y="7445256"/>
              <a:ext cx="575308" cy="19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56D442BD-4577-4044-AD32-1ADB6AC68C01}"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sp macro="" textlink="$S$39">
          <xdr:nvSpPr>
            <xdr:cNvPr id="12663" name="テキスト ボックス 12662">
              <a:extLst>
                <a:ext uri="{FF2B5EF4-FFF2-40B4-BE49-F238E27FC236}">
                  <a16:creationId xmlns:a16="http://schemas.microsoft.com/office/drawing/2014/main" id="{00000000-0008-0000-0200-000077310000}"/>
                </a:ext>
              </a:extLst>
            </xdr:cNvPr>
            <xdr:cNvSpPr txBox="1">
              <a:spLocks noChangeAspect="1"/>
            </xdr:cNvSpPr>
          </xdr:nvSpPr>
          <xdr:spPr>
            <a:xfrm>
              <a:off x="7782858" y="6553090"/>
              <a:ext cx="575308" cy="199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indent="0" algn="l" defTabSz="914400" eaLnBrk="1" fontAlgn="auto" latinLnBrk="0" hangingPunct="1">
                <a:lnSpc>
                  <a:spcPct val="100000"/>
                </a:lnSpc>
                <a:spcBef>
                  <a:spcPts val="0"/>
                </a:spcBef>
                <a:spcAft>
                  <a:spcPts val="0"/>
                </a:spcAft>
                <a:buClrTx/>
                <a:buSzTx/>
                <a:buFontTx/>
                <a:buNone/>
                <a:tabLst/>
              </a:pPr>
              <a:fld id="{1C024370-A76A-438A-B572-F7C44B5D78DC}" type="TxLink">
                <a:rPr kumimoji="1" lang="ja-JP" altLang="en-US" sz="1100" b="1" i="0" u="none" strike="noStrike">
                  <a:solidFill>
                    <a:srgbClr val="000000"/>
                  </a:solidFill>
                  <a:effectLst/>
                  <a:latin typeface="メイリオ" panose="020B0604030504040204" pitchFamily="50" charset="-128"/>
                  <a:ea typeface="メイリオ" panose="020B0604030504040204" pitchFamily="50" charset="-128"/>
                </a:rPr>
                <a:pPr marL="0" marR="0" indent="0" algn="l" defTabSz="914400" eaLnBrk="1" fontAlgn="auto" latinLnBrk="0" hangingPunct="1">
                  <a:lnSpc>
                    <a:spcPct val="100000"/>
                  </a:lnSpc>
                  <a:spcBef>
                    <a:spcPts val="0"/>
                  </a:spcBef>
                  <a:spcAft>
                    <a:spcPts val="0"/>
                  </a:spcAft>
                  <a:buClrTx/>
                  <a:buSzTx/>
                  <a:buFontTx/>
                  <a:buNone/>
                  <a:tabLst/>
                </a:pPr>
                <a:t> </a:t>
              </a:fld>
              <a:endParaRPr kumimoji="1" lang="ja-JP" altLang="en-US" sz="2400" b="1" i="0" u="none" strike="noStrike">
                <a:solidFill>
                  <a:sysClr val="windowText" lastClr="000000"/>
                </a:solidFill>
                <a:effectLst/>
                <a:latin typeface="メイリオ" panose="020B0604030504040204" pitchFamily="50" charset="-128"/>
                <a:ea typeface="メイリオ" panose="020B0604030504040204" pitchFamily="50" charset="-128"/>
              </a:endParaRPr>
            </a:p>
          </xdr:txBody>
        </xdr:sp>
      </xdr:grpSp>
      <xdr:grpSp>
        <xdr:nvGrpSpPr>
          <xdr:cNvPr id="12590" name="グループ化 12589">
            <a:extLst>
              <a:ext uri="{FF2B5EF4-FFF2-40B4-BE49-F238E27FC236}">
                <a16:creationId xmlns:a16="http://schemas.microsoft.com/office/drawing/2014/main" id="{00000000-0008-0000-0200-00002E310000}"/>
              </a:ext>
            </a:extLst>
          </xdr:cNvPr>
          <xdr:cNvGrpSpPr/>
        </xdr:nvGrpSpPr>
        <xdr:grpSpPr>
          <a:xfrm>
            <a:off x="7804150" y="2595565"/>
            <a:ext cx="2124107" cy="5502619"/>
            <a:chOff x="7802562" y="2566990"/>
            <a:chExt cx="2119345" cy="5435944"/>
          </a:xfrm>
        </xdr:grpSpPr>
        <xdr:sp macro="" textlink="$Q$51">
          <xdr:nvSpPr>
            <xdr:cNvPr id="12617" name="テキスト ボックス 12616">
              <a:extLst>
                <a:ext uri="{FF2B5EF4-FFF2-40B4-BE49-F238E27FC236}">
                  <a16:creationId xmlns:a16="http://schemas.microsoft.com/office/drawing/2014/main" id="{00000000-0008-0000-0200-000049310000}"/>
                </a:ext>
              </a:extLst>
            </xdr:cNvPr>
            <xdr:cNvSpPr txBox="1"/>
          </xdr:nvSpPr>
          <xdr:spPr>
            <a:xfrm>
              <a:off x="8818706" y="7878016"/>
              <a:ext cx="1083437" cy="1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E191C9C-A208-456F-B259-6E314FEA6AE3}"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P$55">
          <xdr:nvSpPr>
            <xdr:cNvPr id="12618" name="テキスト ボックス 12617">
              <a:extLst>
                <a:ext uri="{FF2B5EF4-FFF2-40B4-BE49-F238E27FC236}">
                  <a16:creationId xmlns:a16="http://schemas.microsoft.com/office/drawing/2014/main" id="{00000000-0008-0000-0200-00004A310000}"/>
                </a:ext>
              </a:extLst>
            </xdr:cNvPr>
            <xdr:cNvSpPr txBox="1"/>
          </xdr:nvSpPr>
          <xdr:spPr>
            <a:xfrm>
              <a:off x="7828638" y="7421804"/>
              <a:ext cx="2086934"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28019495-A156-49B1-8BC9-0991F113231D}" type="TxLink">
                <a:rPr kumimoji="1" lang="en-US" altLang="en-US" sz="3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4">
          <xdr:nvSpPr>
            <xdr:cNvPr id="12619" name="テキスト ボックス 12618">
              <a:extLst>
                <a:ext uri="{FF2B5EF4-FFF2-40B4-BE49-F238E27FC236}">
                  <a16:creationId xmlns:a16="http://schemas.microsoft.com/office/drawing/2014/main" id="{00000000-0008-0000-0200-00004B310000}"/>
                </a:ext>
              </a:extLst>
            </xdr:cNvPr>
            <xdr:cNvSpPr txBox="1"/>
          </xdr:nvSpPr>
          <xdr:spPr>
            <a:xfrm>
              <a:off x="7828638" y="7421804"/>
              <a:ext cx="2086934"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03EEDBF-B386-4373-8A66-894A336D3B43}"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P$57">
          <xdr:nvSpPr>
            <xdr:cNvPr id="12620" name="テキスト ボックス 12619">
              <a:extLst>
                <a:ext uri="{FF2B5EF4-FFF2-40B4-BE49-F238E27FC236}">
                  <a16:creationId xmlns:a16="http://schemas.microsoft.com/office/drawing/2014/main" id="{00000000-0008-0000-0200-00004C310000}"/>
                </a:ext>
              </a:extLst>
            </xdr:cNvPr>
            <xdr:cNvSpPr txBox="1"/>
          </xdr:nvSpPr>
          <xdr:spPr>
            <a:xfrm>
              <a:off x="8264749" y="7421804"/>
              <a:ext cx="1657158"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73C9481-5414-4BCF-9A68-6943BC0E1DC1}"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P$56">
          <xdr:nvSpPr>
            <xdr:cNvPr id="12621" name="テキスト ボックス 12620">
              <a:extLst>
                <a:ext uri="{FF2B5EF4-FFF2-40B4-BE49-F238E27FC236}">
                  <a16:creationId xmlns:a16="http://schemas.microsoft.com/office/drawing/2014/main" id="{00000000-0008-0000-0200-00004D310000}"/>
                </a:ext>
              </a:extLst>
            </xdr:cNvPr>
            <xdr:cNvSpPr txBox="1"/>
          </xdr:nvSpPr>
          <xdr:spPr>
            <a:xfrm>
              <a:off x="8264749" y="7421804"/>
              <a:ext cx="1657158" cy="32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0A34EDB3-419C-42B4-B2BF-0EF4295B81A7}"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P$48">
          <xdr:nvSpPr>
            <xdr:cNvPr id="12622" name="テキスト ボックス 12621">
              <a:extLst>
                <a:ext uri="{FF2B5EF4-FFF2-40B4-BE49-F238E27FC236}">
                  <a16:creationId xmlns:a16="http://schemas.microsoft.com/office/drawing/2014/main" id="{00000000-0008-0000-0200-00004E310000}"/>
                </a:ext>
              </a:extLst>
            </xdr:cNvPr>
            <xdr:cNvSpPr txBox="1"/>
          </xdr:nvSpPr>
          <xdr:spPr>
            <a:xfrm>
              <a:off x="7828638" y="7636295"/>
              <a:ext cx="2086934"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4EDBBED-CCCF-41C7-AD90-0FA93703DCCB}" type="TxLink">
                <a:rPr kumimoji="1" lang="ja-JP"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7">
          <xdr:nvSpPr>
            <xdr:cNvPr id="12623" name="テキスト ボックス 12622">
              <a:extLst>
                <a:ext uri="{FF2B5EF4-FFF2-40B4-BE49-F238E27FC236}">
                  <a16:creationId xmlns:a16="http://schemas.microsoft.com/office/drawing/2014/main" id="{00000000-0008-0000-0200-00004F310000}"/>
                </a:ext>
              </a:extLst>
            </xdr:cNvPr>
            <xdr:cNvSpPr txBox="1"/>
          </xdr:nvSpPr>
          <xdr:spPr>
            <a:xfrm>
              <a:off x="7828638" y="7636295"/>
              <a:ext cx="2086571"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F107BD72-0969-4771-8F6E-C64C813CE8B0}"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50">
          <xdr:nvSpPr>
            <xdr:cNvPr id="12624" name="テキスト ボックス 12623">
              <a:extLst>
                <a:ext uri="{FF2B5EF4-FFF2-40B4-BE49-F238E27FC236}">
                  <a16:creationId xmlns:a16="http://schemas.microsoft.com/office/drawing/2014/main" id="{00000000-0008-0000-0200-000050310000}"/>
                </a:ext>
              </a:extLst>
            </xdr:cNvPr>
            <xdr:cNvSpPr txBox="1"/>
          </xdr:nvSpPr>
          <xdr:spPr>
            <a:xfrm>
              <a:off x="8272065" y="7636295"/>
              <a:ext cx="1649842"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256E2A7-EFFA-4BE8-8557-B52D74A2432B}" type="TxLink">
                <a:rPr kumimoji="1" lang="ja-JP" altLang="en-US" sz="16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6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9">
          <xdr:nvSpPr>
            <xdr:cNvPr id="12625" name="テキスト ボックス 12624">
              <a:extLst>
                <a:ext uri="{FF2B5EF4-FFF2-40B4-BE49-F238E27FC236}">
                  <a16:creationId xmlns:a16="http://schemas.microsoft.com/office/drawing/2014/main" id="{00000000-0008-0000-0200-000051310000}"/>
                </a:ext>
              </a:extLst>
            </xdr:cNvPr>
            <xdr:cNvSpPr txBox="1"/>
          </xdr:nvSpPr>
          <xdr:spPr>
            <a:xfrm>
              <a:off x="8272701" y="7636295"/>
              <a:ext cx="1649206" cy="18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84C1571-45DB-4CB9-A9DE-4F3D741D1627}"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1">
          <xdr:nvSpPr>
            <xdr:cNvPr id="12626" name="テキスト ボックス 12625">
              <a:extLst>
                <a:ext uri="{FF2B5EF4-FFF2-40B4-BE49-F238E27FC236}">
                  <a16:creationId xmlns:a16="http://schemas.microsoft.com/office/drawing/2014/main" id="{00000000-0008-0000-0200-000052310000}"/>
                </a:ext>
              </a:extLst>
            </xdr:cNvPr>
            <xdr:cNvSpPr txBox="1"/>
          </xdr:nvSpPr>
          <xdr:spPr>
            <a:xfrm>
              <a:off x="7828638" y="7361891"/>
              <a:ext cx="2086934"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0F9E8AA-CD75-40E1-9E89-0B0DE0F7BF00}"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0">
          <xdr:nvSpPr>
            <xdr:cNvPr id="12627" name="テキスト ボックス 12626">
              <a:extLst>
                <a:ext uri="{FF2B5EF4-FFF2-40B4-BE49-F238E27FC236}">
                  <a16:creationId xmlns:a16="http://schemas.microsoft.com/office/drawing/2014/main" id="{00000000-0008-0000-0200-000053310000}"/>
                </a:ext>
              </a:extLst>
            </xdr:cNvPr>
            <xdr:cNvSpPr txBox="1"/>
          </xdr:nvSpPr>
          <xdr:spPr>
            <a:xfrm>
              <a:off x="7828638" y="7361891"/>
              <a:ext cx="2086934"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5F8AE3A0-DC8A-4D23-8F4C-616F6192368D}"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3">
          <xdr:nvSpPr>
            <xdr:cNvPr id="12628" name="テキスト ボックス 12627">
              <a:extLst>
                <a:ext uri="{FF2B5EF4-FFF2-40B4-BE49-F238E27FC236}">
                  <a16:creationId xmlns:a16="http://schemas.microsoft.com/office/drawing/2014/main" id="{00000000-0008-0000-0200-000054310000}"/>
                </a:ext>
              </a:extLst>
            </xdr:cNvPr>
            <xdr:cNvSpPr txBox="1"/>
          </xdr:nvSpPr>
          <xdr:spPr>
            <a:xfrm>
              <a:off x="8272065" y="7361891"/>
              <a:ext cx="1649842"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8A253A1-8E6A-4088-9374-9F53E3008B35}"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P$42">
          <xdr:nvSpPr>
            <xdr:cNvPr id="12629" name="テキスト ボックス 12628">
              <a:extLst>
                <a:ext uri="{FF2B5EF4-FFF2-40B4-BE49-F238E27FC236}">
                  <a16:creationId xmlns:a16="http://schemas.microsoft.com/office/drawing/2014/main" id="{00000000-0008-0000-0200-000055310000}"/>
                </a:ext>
              </a:extLst>
            </xdr:cNvPr>
            <xdr:cNvSpPr txBox="1"/>
          </xdr:nvSpPr>
          <xdr:spPr>
            <a:xfrm>
              <a:off x="8272701" y="7361891"/>
              <a:ext cx="1649206" cy="2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C471631-EAA5-4347-9E55-A83BB13BD1E7}"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Q$50">
          <xdr:nvSpPr>
            <xdr:cNvPr id="12630" name="テキスト ボックス 12629">
              <a:extLst>
                <a:ext uri="{FF2B5EF4-FFF2-40B4-BE49-F238E27FC236}">
                  <a16:creationId xmlns:a16="http://schemas.microsoft.com/office/drawing/2014/main" id="{00000000-0008-0000-0200-000056310000}"/>
                </a:ext>
              </a:extLst>
            </xdr:cNvPr>
            <xdr:cNvSpPr txBox="1"/>
          </xdr:nvSpPr>
          <xdr:spPr>
            <a:xfrm>
              <a:off x="8818706" y="6987899"/>
              <a:ext cx="1083437" cy="1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94E02A80-1A33-43BB-ACDB-7556A16F462A}" type="TxLink">
                <a:rPr kumimoji="1" lang="en-US" altLang="en-US" sz="1400" b="1" i="0" u="none" strike="noStrike">
                  <a:solidFill>
                    <a:srgbClr val="000000"/>
                  </a:solidFill>
                  <a:effectLst/>
                  <a:latin typeface="ＭＳ Ｐゴシック"/>
                  <a:ea typeface="ＭＳ Ｐゴシック"/>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400" b="1">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sp macro="" textlink="$N$55">
          <xdr:nvSpPr>
            <xdr:cNvPr id="12631" name="テキスト ボックス 12630">
              <a:extLst>
                <a:ext uri="{FF2B5EF4-FFF2-40B4-BE49-F238E27FC236}">
                  <a16:creationId xmlns:a16="http://schemas.microsoft.com/office/drawing/2014/main" id="{00000000-0008-0000-0200-000057310000}"/>
                </a:ext>
              </a:extLst>
            </xdr:cNvPr>
            <xdr:cNvSpPr txBox="1"/>
          </xdr:nvSpPr>
          <xdr:spPr>
            <a:xfrm>
              <a:off x="7828638" y="6536873"/>
              <a:ext cx="2086934"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B919CF84-A95A-4C79-A8FD-2749650C6384}" type="TxLink">
                <a:rPr kumimoji="1" lang="ja-JP"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4">
          <xdr:nvSpPr>
            <xdr:cNvPr id="12632" name="テキスト ボックス 12631">
              <a:extLst>
                <a:ext uri="{FF2B5EF4-FFF2-40B4-BE49-F238E27FC236}">
                  <a16:creationId xmlns:a16="http://schemas.microsoft.com/office/drawing/2014/main" id="{00000000-0008-0000-0200-000058310000}"/>
                </a:ext>
              </a:extLst>
            </xdr:cNvPr>
            <xdr:cNvSpPr txBox="1"/>
          </xdr:nvSpPr>
          <xdr:spPr>
            <a:xfrm>
              <a:off x="7828638" y="6536873"/>
              <a:ext cx="2086934"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9FA83349-417C-412A-8C42-2AA3AD471BB4}" type="TxLink">
                <a:rPr kumimoji="1" lang="ja-JP"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7">
          <xdr:nvSpPr>
            <xdr:cNvPr id="12633" name="テキスト ボックス 12632">
              <a:extLst>
                <a:ext uri="{FF2B5EF4-FFF2-40B4-BE49-F238E27FC236}">
                  <a16:creationId xmlns:a16="http://schemas.microsoft.com/office/drawing/2014/main" id="{00000000-0008-0000-0200-000059310000}"/>
                </a:ext>
              </a:extLst>
            </xdr:cNvPr>
            <xdr:cNvSpPr txBox="1"/>
          </xdr:nvSpPr>
          <xdr:spPr>
            <a:xfrm>
              <a:off x="8265730" y="6536873"/>
              <a:ext cx="1649842"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1257F46-2B52-4F3F-8D97-94E602AD8B9D}"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56">
          <xdr:nvSpPr>
            <xdr:cNvPr id="12634" name="テキスト ボックス 12633">
              <a:extLst>
                <a:ext uri="{FF2B5EF4-FFF2-40B4-BE49-F238E27FC236}">
                  <a16:creationId xmlns:a16="http://schemas.microsoft.com/office/drawing/2014/main" id="{00000000-0008-0000-0200-00005A310000}"/>
                </a:ext>
              </a:extLst>
            </xdr:cNvPr>
            <xdr:cNvSpPr txBox="1"/>
          </xdr:nvSpPr>
          <xdr:spPr>
            <a:xfrm>
              <a:off x="8265730" y="6536873"/>
              <a:ext cx="1649842" cy="323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E2E6BC7B-DD1D-43F3-917C-234255031546}" type="TxLink">
                <a:rPr kumimoji="1" lang="en-US" altLang="en-US" sz="2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i="1">
                <a:solidFill>
                  <a:schemeClr val="bg1"/>
                </a:solidFill>
                <a:effectLst/>
                <a:latin typeface="メイリオ" panose="020B0604030504040204" pitchFamily="50" charset="-128"/>
                <a:ea typeface="メイリオ" panose="020B0604030504040204" pitchFamily="50" charset="-128"/>
              </a:endParaRPr>
            </a:p>
          </xdr:txBody>
        </xdr:sp>
        <xdr:sp macro="" textlink="$N$48">
          <xdr:nvSpPr>
            <xdr:cNvPr id="12635" name="テキスト ボックス 12634">
              <a:extLst>
                <a:ext uri="{FF2B5EF4-FFF2-40B4-BE49-F238E27FC236}">
                  <a16:creationId xmlns:a16="http://schemas.microsoft.com/office/drawing/2014/main" id="{00000000-0008-0000-0200-00005B310000}"/>
                </a:ext>
              </a:extLst>
            </xdr:cNvPr>
            <xdr:cNvSpPr txBox="1"/>
          </xdr:nvSpPr>
          <xdr:spPr>
            <a:xfrm>
              <a:off x="7828638" y="6750472"/>
              <a:ext cx="2086571"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F6C190D-DBE6-4179-B1F3-77EF493F2C18}"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7">
          <xdr:nvSpPr>
            <xdr:cNvPr id="12636" name="テキスト ボックス 12635">
              <a:extLst>
                <a:ext uri="{FF2B5EF4-FFF2-40B4-BE49-F238E27FC236}">
                  <a16:creationId xmlns:a16="http://schemas.microsoft.com/office/drawing/2014/main" id="{00000000-0008-0000-0200-00005C310000}"/>
                </a:ext>
              </a:extLst>
            </xdr:cNvPr>
            <xdr:cNvSpPr txBox="1"/>
          </xdr:nvSpPr>
          <xdr:spPr>
            <a:xfrm>
              <a:off x="7828638" y="6750472"/>
              <a:ext cx="2086934"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2332849-2A4A-4463-A02F-440A0FBEAD60}" type="TxLink">
                <a:rPr kumimoji="1" lang="en-US"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50">
          <xdr:nvSpPr>
            <xdr:cNvPr id="12637" name="テキスト ボックス 12636">
              <a:extLst>
                <a:ext uri="{FF2B5EF4-FFF2-40B4-BE49-F238E27FC236}">
                  <a16:creationId xmlns:a16="http://schemas.microsoft.com/office/drawing/2014/main" id="{00000000-0008-0000-0200-00005D310000}"/>
                </a:ext>
              </a:extLst>
            </xdr:cNvPr>
            <xdr:cNvSpPr txBox="1"/>
          </xdr:nvSpPr>
          <xdr:spPr>
            <a:xfrm>
              <a:off x="8265730" y="6750472"/>
              <a:ext cx="1649842"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FC2E293E-CC8A-4C94-904C-1C8098F5844B}" type="TxLink">
                <a:rPr kumimoji="1" lang="ja-JP" altLang="en-US" sz="18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9">
          <xdr:nvSpPr>
            <xdr:cNvPr id="12638" name="テキスト ボックス 12637">
              <a:extLst>
                <a:ext uri="{FF2B5EF4-FFF2-40B4-BE49-F238E27FC236}">
                  <a16:creationId xmlns:a16="http://schemas.microsoft.com/office/drawing/2014/main" id="{00000000-0008-0000-0200-00005E310000}"/>
                </a:ext>
              </a:extLst>
            </xdr:cNvPr>
            <xdr:cNvSpPr txBox="1"/>
          </xdr:nvSpPr>
          <xdr:spPr>
            <a:xfrm>
              <a:off x="8265730" y="6750472"/>
              <a:ext cx="1649842" cy="185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BEA88B-E32B-422B-85F6-5AF8BA96CF58}" type="TxLink">
                <a:rPr kumimoji="1" lang="ja-JP" altLang="en-US" sz="17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7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1">
          <xdr:nvSpPr>
            <xdr:cNvPr id="12639" name="テキスト ボックス 12638">
              <a:extLst>
                <a:ext uri="{FF2B5EF4-FFF2-40B4-BE49-F238E27FC236}">
                  <a16:creationId xmlns:a16="http://schemas.microsoft.com/office/drawing/2014/main" id="{00000000-0008-0000-0200-00005F310000}"/>
                </a:ext>
              </a:extLst>
            </xdr:cNvPr>
            <xdr:cNvSpPr txBox="1"/>
          </xdr:nvSpPr>
          <xdr:spPr>
            <a:xfrm>
              <a:off x="7828638" y="6479596"/>
              <a:ext cx="2086934"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49EB630E-2A7A-4FF5-85EF-E887A8185149}"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0">
          <xdr:nvSpPr>
            <xdr:cNvPr id="12640" name="テキスト ボックス 12639">
              <a:extLst>
                <a:ext uri="{FF2B5EF4-FFF2-40B4-BE49-F238E27FC236}">
                  <a16:creationId xmlns:a16="http://schemas.microsoft.com/office/drawing/2014/main" id="{00000000-0008-0000-0200-000060310000}"/>
                </a:ext>
              </a:extLst>
            </xdr:cNvPr>
            <xdr:cNvSpPr txBox="1"/>
          </xdr:nvSpPr>
          <xdr:spPr>
            <a:xfrm>
              <a:off x="7828638" y="6479596"/>
              <a:ext cx="2086934"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3C7BF573-DED8-4953-B74F-003A54A573B4}" type="TxLink">
                <a:rPr kumimoji="1" lang="en-US"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3">
          <xdr:nvSpPr>
            <xdr:cNvPr id="12641" name="テキスト ボックス 12640">
              <a:extLst>
                <a:ext uri="{FF2B5EF4-FFF2-40B4-BE49-F238E27FC236}">
                  <a16:creationId xmlns:a16="http://schemas.microsoft.com/office/drawing/2014/main" id="{00000000-0008-0000-0200-000061310000}"/>
                </a:ext>
              </a:extLst>
            </xdr:cNvPr>
            <xdr:cNvSpPr txBox="1"/>
          </xdr:nvSpPr>
          <xdr:spPr>
            <a:xfrm>
              <a:off x="8265730" y="6479596"/>
              <a:ext cx="1649842"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BC8221A-02F0-49A5-824C-B31F0B17474D}"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N$42">
          <xdr:nvSpPr>
            <xdr:cNvPr id="12642" name="テキスト ボックス 12641">
              <a:extLst>
                <a:ext uri="{FF2B5EF4-FFF2-40B4-BE49-F238E27FC236}">
                  <a16:creationId xmlns:a16="http://schemas.microsoft.com/office/drawing/2014/main" id="{00000000-0008-0000-0200-000062310000}"/>
                </a:ext>
              </a:extLst>
            </xdr:cNvPr>
            <xdr:cNvSpPr txBox="1"/>
          </xdr:nvSpPr>
          <xdr:spPr>
            <a:xfrm>
              <a:off x="8265730" y="6479596"/>
              <a:ext cx="1649842" cy="23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C4B9FAB-78B0-4EE1-9E01-AEDA86EA4D90}" type="TxLink">
                <a:rPr kumimoji="1" lang="ja-JP" altLang="en-US" sz="2000" b="1" i="0" u="none" strike="noStrike">
                  <a:solidFill>
                    <a:srgbClr val="000000"/>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ysClr val="windowText" lastClr="000000"/>
                </a:solidFill>
                <a:effectLst/>
                <a:latin typeface="メイリオ" panose="020B0604030504040204" pitchFamily="50" charset="-128"/>
                <a:ea typeface="メイリオ" panose="020B0604030504040204" pitchFamily="50" charset="-128"/>
              </a:endParaRPr>
            </a:p>
          </xdr:txBody>
        </xdr:sp>
        <xdr:sp macro="" textlink="$L$51">
          <xdr:nvSpPr>
            <xdr:cNvPr id="12643" name="テキスト ボックス 12642">
              <a:extLst>
                <a:ext uri="{FF2B5EF4-FFF2-40B4-BE49-F238E27FC236}">
                  <a16:creationId xmlns:a16="http://schemas.microsoft.com/office/drawing/2014/main" id="{00000000-0008-0000-0200-000063310000}"/>
                </a:ext>
              </a:extLst>
            </xdr:cNvPr>
            <xdr:cNvSpPr txBox="1"/>
          </xdr:nvSpPr>
          <xdr:spPr>
            <a:xfrm>
              <a:off x="7920669" y="5742142"/>
              <a:ext cx="1880264" cy="24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72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8ABECD3-81EE-40B8-B047-763059FAF666}" type="TxLink">
                <a:rPr kumimoji="1" lang="en-US"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800" b="1">
                <a:solidFill>
                  <a:schemeClr val="bg1"/>
                </a:solidFill>
                <a:effectLst/>
                <a:latin typeface="メイリオ" panose="020B0604030504040204" pitchFamily="50" charset="-128"/>
                <a:ea typeface="メイリオ" panose="020B0604030504040204" pitchFamily="50" charset="-128"/>
              </a:endParaRPr>
            </a:p>
          </xdr:txBody>
        </xdr:sp>
        <xdr:sp macro="" textlink="$L$50">
          <xdr:nvSpPr>
            <xdr:cNvPr id="12644" name="テキスト ボックス 12643">
              <a:extLst>
                <a:ext uri="{FF2B5EF4-FFF2-40B4-BE49-F238E27FC236}">
                  <a16:creationId xmlns:a16="http://schemas.microsoft.com/office/drawing/2014/main" id="{00000000-0008-0000-0200-000064310000}"/>
                </a:ext>
              </a:extLst>
            </xdr:cNvPr>
            <xdr:cNvSpPr txBox="1"/>
          </xdr:nvSpPr>
          <xdr:spPr>
            <a:xfrm>
              <a:off x="7920669" y="5742142"/>
              <a:ext cx="1880264" cy="24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54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CAFB2FA1-8AEE-417D-87C6-4A772BD1DB9A}" type="TxLink">
                <a:rPr kumimoji="1" lang="en-US" altLang="en-US" sz="2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100" b="1" i="1">
                <a:solidFill>
                  <a:schemeClr val="bg1"/>
                </a:solidFill>
                <a:effectLst/>
                <a:latin typeface="メイリオ" panose="020B0604030504040204" pitchFamily="50" charset="-128"/>
                <a:ea typeface="メイリオ" panose="020B0604030504040204" pitchFamily="50" charset="-128"/>
              </a:endParaRPr>
            </a:p>
          </xdr:txBody>
        </xdr:sp>
        <xdr:sp macro="" textlink="$L$46">
          <xdr:nvSpPr>
            <xdr:cNvPr id="12645" name="テキスト ボックス 12644">
              <a:extLst>
                <a:ext uri="{FF2B5EF4-FFF2-40B4-BE49-F238E27FC236}">
                  <a16:creationId xmlns:a16="http://schemas.microsoft.com/office/drawing/2014/main" id="{00000000-0008-0000-0200-000065310000}"/>
                </a:ext>
              </a:extLst>
            </xdr:cNvPr>
            <xdr:cNvSpPr txBox="1"/>
          </xdr:nvSpPr>
          <xdr:spPr>
            <a:xfrm>
              <a:off x="7920669" y="5898093"/>
              <a:ext cx="1880264" cy="213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35E6C9B8-AE89-475D-B0E8-67D09E883B9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5">
          <xdr:nvSpPr>
            <xdr:cNvPr id="12646" name="テキスト ボックス 12645">
              <a:extLst>
                <a:ext uri="{FF2B5EF4-FFF2-40B4-BE49-F238E27FC236}">
                  <a16:creationId xmlns:a16="http://schemas.microsoft.com/office/drawing/2014/main" id="{00000000-0008-0000-0200-000066310000}"/>
                </a:ext>
              </a:extLst>
            </xdr:cNvPr>
            <xdr:cNvSpPr txBox="1"/>
          </xdr:nvSpPr>
          <xdr:spPr>
            <a:xfrm>
              <a:off x="7920669" y="5898093"/>
              <a:ext cx="1880264" cy="213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A28EFE7-F5BE-4DD6-B26E-00ADB58ACFC9}" type="TxLink">
                <a:rPr kumimoji="1" lang="en-US"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L$41">
          <xdr:nvSpPr>
            <xdr:cNvPr id="12647" name="テキスト ボックス 12646">
              <a:extLst>
                <a:ext uri="{FF2B5EF4-FFF2-40B4-BE49-F238E27FC236}">
                  <a16:creationId xmlns:a16="http://schemas.microsoft.com/office/drawing/2014/main" id="{00000000-0008-0000-0200-000067310000}"/>
                </a:ext>
              </a:extLst>
            </xdr:cNvPr>
            <xdr:cNvSpPr txBox="1"/>
          </xdr:nvSpPr>
          <xdr:spPr>
            <a:xfrm>
              <a:off x="7920669" y="5640891"/>
              <a:ext cx="1880264" cy="21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C95D57D-8938-4417-99E1-04302E28F00A}" type="TxLink">
                <a:rPr kumimoji="1" lang="ja-JP" altLang="en-US" sz="11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L$40">
          <xdr:nvSpPr>
            <xdr:cNvPr id="12648" name="テキスト ボックス 12647">
              <a:extLst>
                <a:ext uri="{FF2B5EF4-FFF2-40B4-BE49-F238E27FC236}">
                  <a16:creationId xmlns:a16="http://schemas.microsoft.com/office/drawing/2014/main" id="{00000000-0008-0000-0200-000068310000}"/>
                </a:ext>
              </a:extLst>
            </xdr:cNvPr>
            <xdr:cNvSpPr txBox="1"/>
          </xdr:nvSpPr>
          <xdr:spPr>
            <a:xfrm>
              <a:off x="7920669" y="5640891"/>
              <a:ext cx="1880264" cy="213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A28B9D08-9833-4990-9386-9545663A5FFA}" type="TxLink">
                <a:rPr kumimoji="1" lang="ja-JP" altLang="en-US" sz="1800" b="1" i="0" u="none" strike="noStrike">
                  <a:solidFill>
                    <a:schemeClr val="bg1"/>
                  </a:solidFill>
                  <a:effectLst/>
                  <a:latin typeface="メイリオ" panose="020B0604030504040204" pitchFamily="50" charset="-128"/>
                  <a:ea typeface="メイリオ" panose="020B0604030504040204" pitchFamily="50" charset="-128"/>
                  <a:cs typeface="+mn-cs"/>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1800" b="1">
                <a:solidFill>
                  <a:schemeClr val="bg1"/>
                </a:solidFill>
                <a:effectLst/>
                <a:latin typeface="メイリオ" panose="020B0604030504040204" pitchFamily="50" charset="-128"/>
                <a:ea typeface="メイリオ" panose="020B0604030504040204" pitchFamily="50" charset="-128"/>
              </a:endParaRPr>
            </a:p>
          </xdr:txBody>
        </xdr:sp>
        <xdr:sp macro="" textlink="$Q$49">
          <xdr:nvSpPr>
            <xdr:cNvPr id="12649" name="テキスト ボックス 12648">
              <a:extLst>
                <a:ext uri="{FF2B5EF4-FFF2-40B4-BE49-F238E27FC236}">
                  <a16:creationId xmlns:a16="http://schemas.microsoft.com/office/drawing/2014/main" id="{00000000-0008-0000-0200-000069310000}"/>
                </a:ext>
              </a:extLst>
            </xdr:cNvPr>
            <xdr:cNvSpPr txBox="1"/>
          </xdr:nvSpPr>
          <xdr:spPr>
            <a:xfrm>
              <a:off x="7933437" y="5052974"/>
              <a:ext cx="1884712" cy="314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086363E9-1B2B-495E-9F1B-40AA78703A48}"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400" b="1" i="0">
                <a:solidFill>
                  <a:schemeClr val="accent1">
                    <a:lumMod val="75000"/>
                  </a:schemeClr>
                </a:solidFill>
                <a:effectLst/>
                <a:latin typeface="+mn-ea"/>
                <a:ea typeface="+mn-ea"/>
              </a:endParaRPr>
            </a:p>
          </xdr:txBody>
        </xdr:sp>
        <xdr:sp macro="" textlink="$Q$47">
          <xdr:nvSpPr>
            <xdr:cNvPr id="12650" name="テキスト ボックス 12649">
              <a:extLst>
                <a:ext uri="{FF2B5EF4-FFF2-40B4-BE49-F238E27FC236}">
                  <a16:creationId xmlns:a16="http://schemas.microsoft.com/office/drawing/2014/main" id="{00000000-0008-0000-0200-00006A310000}"/>
                </a:ext>
              </a:extLst>
            </xdr:cNvPr>
            <xdr:cNvSpPr txBox="1"/>
          </xdr:nvSpPr>
          <xdr:spPr>
            <a:xfrm>
              <a:off x="8648552" y="4304832"/>
              <a:ext cx="332277"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1972A83D-0CEB-420C-9156-BE7BDA10C35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5">
          <xdr:nvSpPr>
            <xdr:cNvPr id="12651" name="テキスト ボックス 12650">
              <a:extLst>
                <a:ext uri="{FF2B5EF4-FFF2-40B4-BE49-F238E27FC236}">
                  <a16:creationId xmlns:a16="http://schemas.microsoft.com/office/drawing/2014/main" id="{00000000-0008-0000-0200-00006B310000}"/>
                </a:ext>
              </a:extLst>
            </xdr:cNvPr>
            <xdr:cNvSpPr txBox="1"/>
          </xdr:nvSpPr>
          <xdr:spPr>
            <a:xfrm>
              <a:off x="8648552" y="4304832"/>
              <a:ext cx="332277"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2F9B0E60-CBDF-4797-9E8C-087193C6A088}"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6">
          <xdr:nvSpPr>
            <xdr:cNvPr id="12652" name="テキスト ボックス 12651">
              <a:extLst>
                <a:ext uri="{FF2B5EF4-FFF2-40B4-BE49-F238E27FC236}">
                  <a16:creationId xmlns:a16="http://schemas.microsoft.com/office/drawing/2014/main" id="{00000000-0008-0000-0200-00006C310000}"/>
                </a:ext>
              </a:extLst>
            </xdr:cNvPr>
            <xdr:cNvSpPr txBox="1"/>
          </xdr:nvSpPr>
          <xdr:spPr>
            <a:xfrm>
              <a:off x="7950089" y="4304832"/>
              <a:ext cx="332274"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2097B47-A09A-43FB-B6F1-3374B98852D3}" type="TxLink">
                <a:rPr lang="en-US" altLang="en-US" sz="40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40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4">
          <xdr:nvSpPr>
            <xdr:cNvPr id="12653" name="テキスト ボックス 12652">
              <a:extLst>
                <a:ext uri="{FF2B5EF4-FFF2-40B4-BE49-F238E27FC236}">
                  <a16:creationId xmlns:a16="http://schemas.microsoft.com/office/drawing/2014/main" id="{00000000-0008-0000-0200-00006D310000}"/>
                </a:ext>
              </a:extLst>
            </xdr:cNvPr>
            <xdr:cNvSpPr txBox="1"/>
          </xdr:nvSpPr>
          <xdr:spPr>
            <a:xfrm>
              <a:off x="7950089" y="4304832"/>
              <a:ext cx="332274" cy="31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8D863991-A92C-4BA5-B996-78392E140D08}"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3">
          <xdr:nvSpPr>
            <xdr:cNvPr id="12654" name="テキスト ボックス 12653">
              <a:extLst>
                <a:ext uri="{FF2B5EF4-FFF2-40B4-BE49-F238E27FC236}">
                  <a16:creationId xmlns:a16="http://schemas.microsoft.com/office/drawing/2014/main" id="{00000000-0008-0000-0200-00006E310000}"/>
                </a:ext>
              </a:extLst>
            </xdr:cNvPr>
            <xdr:cNvSpPr txBox="1"/>
          </xdr:nvSpPr>
          <xdr:spPr>
            <a:xfrm>
              <a:off x="8490541" y="3865511"/>
              <a:ext cx="332375" cy="32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6A538346-FD52-4D0D-BAD5-3650CECA8C93}" type="TxLink">
                <a:rPr lang="en-US" altLang="en-US" sz="11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Q$42">
          <xdr:nvSpPr>
            <xdr:cNvPr id="12655" name="テキスト ボックス 12654">
              <a:extLst>
                <a:ext uri="{FF2B5EF4-FFF2-40B4-BE49-F238E27FC236}">
                  <a16:creationId xmlns:a16="http://schemas.microsoft.com/office/drawing/2014/main" id="{00000000-0008-0000-0200-00006F310000}"/>
                </a:ext>
              </a:extLst>
            </xdr:cNvPr>
            <xdr:cNvSpPr txBox="1"/>
          </xdr:nvSpPr>
          <xdr:spPr>
            <a:xfrm>
              <a:off x="8490541" y="3865511"/>
              <a:ext cx="332375" cy="32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vert="horz" wrap="none" tIns="36000" bIns="1800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488D765C-82DD-4815-BDA6-9F697D1879BA}" type="TxLink">
                <a:rPr lang="en-US" altLang="en-US" sz="3600" b="1" i="0" u="none" strike="noStrike">
                  <a:solidFill>
                    <a:schemeClr val="accent1">
                      <a:lumMod val="75000"/>
                    </a:schemeClr>
                  </a:solidFill>
                  <a:effectLst/>
                  <a:latin typeface="ＭＳ Ｐゴシック"/>
                  <a:ea typeface="ＭＳ Ｐゴシック"/>
                </a:rPr>
                <a:pPr marL="0" marR="0" lvl="0" indent="0" defTabSz="914400" eaLnBrk="1" fontAlgn="auto" latinLnBrk="0" hangingPunct="1">
                  <a:lnSpc>
                    <a:spcPct val="100000"/>
                  </a:lnSpc>
                  <a:spcBef>
                    <a:spcPts val="0"/>
                  </a:spcBef>
                  <a:spcAft>
                    <a:spcPts val="0"/>
                  </a:spcAft>
                  <a:buClrTx/>
                  <a:buSzTx/>
                  <a:buFontTx/>
                  <a:buNone/>
                  <a:tabLst/>
                  <a:defRPr/>
                </a:pPr>
                <a:t> </a:t>
              </a:fld>
              <a:endParaRPr lang="ja-JP" altLang="ja-JP" sz="3600" b="1" i="0">
                <a:solidFill>
                  <a:schemeClr val="accent1">
                    <a:lumMod val="75000"/>
                  </a:schemeClr>
                </a:solidFill>
                <a:effectLst/>
                <a:latin typeface="ＭＳ Ｐゴシック" panose="020B0600070205080204" pitchFamily="50" charset="-128"/>
                <a:ea typeface="ＭＳ Ｐゴシック" panose="020B0600070205080204" pitchFamily="50" charset="-128"/>
              </a:endParaRPr>
            </a:p>
          </xdr:txBody>
        </xdr:sp>
        <xdr:sp macro="" textlink="$J$46">
          <xdr:nvSpPr>
            <xdr:cNvPr id="12656" name="テキスト ボックス 12655">
              <a:extLst>
                <a:ext uri="{FF2B5EF4-FFF2-40B4-BE49-F238E27FC236}">
                  <a16:creationId xmlns:a16="http://schemas.microsoft.com/office/drawing/2014/main" id="{00000000-0008-0000-0200-000070310000}"/>
                </a:ext>
              </a:extLst>
            </xdr:cNvPr>
            <xdr:cNvSpPr txBox="1"/>
          </xdr:nvSpPr>
          <xdr:spPr>
            <a:xfrm>
              <a:off x="7802562" y="3161040"/>
              <a:ext cx="2095393" cy="48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AFFF10B8-73D3-4C78-8108-61F6B335CC1E}"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5">
          <xdr:nvSpPr>
            <xdr:cNvPr id="12657" name="テキスト ボックス 12656">
              <a:extLst>
                <a:ext uri="{FF2B5EF4-FFF2-40B4-BE49-F238E27FC236}">
                  <a16:creationId xmlns:a16="http://schemas.microsoft.com/office/drawing/2014/main" id="{00000000-0008-0000-0200-000071310000}"/>
                </a:ext>
              </a:extLst>
            </xdr:cNvPr>
            <xdr:cNvSpPr txBox="1"/>
          </xdr:nvSpPr>
          <xdr:spPr>
            <a:xfrm>
              <a:off x="7802562" y="3161040"/>
              <a:ext cx="2095393" cy="48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DF45E2A2-2D0F-4092-97C7-6F9A73B12A6F}" type="TxLink">
                <a:rPr lang="en-US" altLang="en-US" sz="4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1">
          <xdr:nvSpPr>
            <xdr:cNvPr id="12658" name="テキスト ボックス 12657">
              <a:extLst>
                <a:ext uri="{FF2B5EF4-FFF2-40B4-BE49-F238E27FC236}">
                  <a16:creationId xmlns:a16="http://schemas.microsoft.com/office/drawing/2014/main" id="{00000000-0008-0000-0200-000072310000}"/>
                </a:ext>
              </a:extLst>
            </xdr:cNvPr>
            <xdr:cNvSpPr txBox="1">
              <a:spLocks/>
            </xdr:cNvSpPr>
          </xdr:nvSpPr>
          <xdr:spPr>
            <a:xfrm>
              <a:off x="7802562" y="2566990"/>
              <a:ext cx="2095393" cy="48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prstTxWarp prst="textPlain">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fld id="{50127AD3-6E91-4DDE-90FE-CBF8B5DAE357}" type="TxLink">
                <a:rPr lang="ja-JP" altLang="en-US" sz="11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54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sp macro="" textlink="$J$40">
          <xdr:nvSpPr>
            <xdr:cNvPr id="12659" name="テキスト ボックス 12658">
              <a:extLst>
                <a:ext uri="{FF2B5EF4-FFF2-40B4-BE49-F238E27FC236}">
                  <a16:creationId xmlns:a16="http://schemas.microsoft.com/office/drawing/2014/main" id="{00000000-0008-0000-0200-000073310000}"/>
                </a:ext>
              </a:extLst>
            </xdr:cNvPr>
            <xdr:cNvSpPr txBox="1">
              <a:spLocks/>
            </xdr:cNvSpPr>
          </xdr:nvSpPr>
          <xdr:spPr>
            <a:xfrm>
              <a:off x="7802562" y="2566990"/>
              <a:ext cx="2095393" cy="48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tIns="90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fld id="{60376618-169B-48F8-9DE9-E046254E33E5}" type="TxLink">
                <a:rPr lang="en-US" altLang="en-US" sz="4200" b="1" i="0" u="none" strike="noStrike">
                  <a:solidFill>
                    <a:schemeClr val="accent1">
                      <a:lumMod val="75000"/>
                    </a:schemeClr>
                  </a:solidFill>
                  <a:effectLst/>
                  <a:latin typeface="メイリオ" panose="020B0604030504040204" pitchFamily="50" charset="-128"/>
                  <a:ea typeface="メイリオ" panose="020B0604030504040204" pitchFamily="50" charset="-128"/>
                </a:rPr>
                <a:pPr marL="0" marR="0" lvl="0" indent="0" defTabSz="914400" eaLnBrk="1" fontAlgn="auto" latinLnBrk="0" hangingPunct="1">
                  <a:lnSpc>
                    <a:spcPct val="100000"/>
                  </a:lnSpc>
                  <a:spcBef>
                    <a:spcPts val="0"/>
                  </a:spcBef>
                  <a:spcAft>
                    <a:spcPts val="0"/>
                  </a:spcAft>
                  <a:buClrTx/>
                  <a:buSzTx/>
                  <a:buFontTx/>
                  <a:buNone/>
                  <a:tabLst/>
                  <a:defRPr/>
                </a:pPr>
                <a:t> </a:t>
              </a:fld>
              <a:endParaRPr lang="en-US" altLang="ja-JP" sz="4200" b="1">
                <a:solidFill>
                  <a:schemeClr val="accent1">
                    <a:lumMod val="75000"/>
                  </a:schemeClr>
                </a:solidFill>
                <a:effectLst/>
                <a:latin typeface="メイリオ" panose="020B0604030504040204" pitchFamily="50" charset="-128"/>
                <a:ea typeface="メイリオ" panose="020B0604030504040204" pitchFamily="50" charset="-128"/>
              </a:endParaRPr>
            </a:p>
          </xdr:txBody>
        </xdr:sp>
      </xdr:grpSp>
      <xdr:sp macro="" textlink="">
        <xdr:nvSpPr>
          <xdr:cNvPr id="12591" name="テキスト ボックス 12590">
            <a:extLst>
              <a:ext uri="{FF2B5EF4-FFF2-40B4-BE49-F238E27FC236}">
                <a16:creationId xmlns:a16="http://schemas.microsoft.com/office/drawing/2014/main" id="{00000000-0008-0000-0200-00002F310000}"/>
              </a:ext>
            </a:extLst>
          </xdr:cNvPr>
          <xdr:cNvSpPr txBox="1"/>
        </xdr:nvSpPr>
        <xdr:spPr>
          <a:xfrm>
            <a:off x="6867525" y="9455150"/>
            <a:ext cx="5318125" cy="2236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a:solidFill>
                  <a:srgbClr val="FF0000"/>
                </a:solidFill>
                <a:effectLst/>
                <a:latin typeface="HG丸ｺﾞｼｯｸM-PRO"/>
                <a:ea typeface="HG丸ｺﾞｼｯｸM-PRO"/>
              </a:rPr>
              <a:t>レイアウトとは文字の形や大きさなどが変わる場合がありますのでご了承下さい。</a:t>
            </a:r>
          </a:p>
        </xdr:txBody>
      </xdr:sp>
      <xdr:sp macro="" textlink="$F$25">
        <xdr:nvSpPr>
          <xdr:cNvPr id="12592" name="テキスト ボックス 12591">
            <a:extLst>
              <a:ext uri="{FF2B5EF4-FFF2-40B4-BE49-F238E27FC236}">
                <a16:creationId xmlns:a16="http://schemas.microsoft.com/office/drawing/2014/main" id="{00000000-0008-0000-0200-000030310000}"/>
              </a:ext>
            </a:extLst>
          </xdr:cNvPr>
          <xdr:cNvSpPr txBox="1"/>
        </xdr:nvSpPr>
        <xdr:spPr>
          <a:xfrm>
            <a:off x="11517313" y="9077325"/>
            <a:ext cx="1212850" cy="250825"/>
          </a:xfrm>
          <a:prstGeom prst="rect">
            <a:avLst/>
          </a:prstGeom>
          <a:solidFill>
            <a:schemeClr val="bg1"/>
          </a:solidFill>
          <a:ln w="38100" cmpd="sng">
            <a:solidFill>
              <a:srgbClr val="FF11FF"/>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tIns="1800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fld id="{5F094B26-B853-41F7-8650-BC68BCC2572D}" type="TxLink">
              <a:rPr kumimoji="1" lang="en-US" altLang="en-US" sz="1200" b="1" i="0" u="none" strike="noStrike">
                <a:ln>
                  <a:noFill/>
                </a:ln>
                <a:solidFill>
                  <a:srgbClr val="000000"/>
                </a:solidFill>
                <a:effectLst/>
                <a:latin typeface="HG丸ｺﾞｼｯｸM-PRO"/>
                <a:ea typeface="HG丸ｺﾞｼｯｸM-PRO"/>
              </a:rPr>
              <a:pPr marL="0" marR="0" indent="0" algn="l" defTabSz="914400" eaLnBrk="1" fontAlgn="auto" latinLnBrk="0" hangingPunct="1">
                <a:lnSpc>
                  <a:spcPct val="100000"/>
                </a:lnSpc>
                <a:spcBef>
                  <a:spcPts val="0"/>
                </a:spcBef>
                <a:spcAft>
                  <a:spcPts val="0"/>
                </a:spcAft>
                <a:buClrTx/>
                <a:buSzTx/>
                <a:buFontTx/>
                <a:buNone/>
                <a:tabLst/>
              </a:pPr>
              <a:t>無し</a:t>
            </a:fld>
            <a:endParaRPr kumimoji="1" lang="en-US" altLang="ja-JP" sz="1400" b="1" i="0" u="none" strike="noStrike">
              <a:ln>
                <a:noFill/>
              </a:ln>
              <a:solidFill>
                <a:srgbClr val="000000"/>
              </a:solidFill>
              <a:effectLst/>
              <a:latin typeface="メイリオ" panose="020B0604030504040204" pitchFamily="50" charset="-128"/>
              <a:ea typeface="メイリオ" panose="020B0604030504040204" pitchFamily="50" charset="-128"/>
            </a:endParaRPr>
          </a:p>
        </xdr:txBody>
      </xdr:sp>
      <xdr:sp macro="" textlink="$D$24">
        <xdr:nvSpPr>
          <xdr:cNvPr id="12593" name="テキスト ボックス 12592">
            <a:extLst>
              <a:ext uri="{FF2B5EF4-FFF2-40B4-BE49-F238E27FC236}">
                <a16:creationId xmlns:a16="http://schemas.microsoft.com/office/drawing/2014/main" id="{00000000-0008-0000-0200-000031310000}"/>
              </a:ext>
            </a:extLst>
          </xdr:cNvPr>
          <xdr:cNvSpPr txBox="1"/>
        </xdr:nvSpPr>
        <xdr:spPr>
          <a:xfrm>
            <a:off x="8023225" y="9077325"/>
            <a:ext cx="1584325" cy="250825"/>
          </a:xfrm>
          <a:prstGeom prst="rect">
            <a:avLst/>
          </a:prstGeom>
          <a:solidFill>
            <a:schemeClr val="bg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tIns="18000" bIns="0" rtlCol="0" anchor="ctr" anchorCtr="0"/>
          <a:lstStyle/>
          <a:p>
            <a:pPr marL="0" marR="0" indent="0" algn="l" defTabSz="914400" eaLnBrk="1" fontAlgn="auto" latinLnBrk="0" hangingPunct="1">
              <a:lnSpc>
                <a:spcPct val="100000"/>
              </a:lnSpc>
              <a:spcBef>
                <a:spcPts val="0"/>
              </a:spcBef>
              <a:spcAft>
                <a:spcPts val="0"/>
              </a:spcAft>
              <a:buClrTx/>
              <a:buSzTx/>
              <a:buFontTx/>
              <a:buNone/>
              <a:tabLst/>
            </a:pPr>
            <a:fld id="{B75FB405-D542-414D-9F67-D1E918C991E8}" type="TxLink">
              <a:rPr kumimoji="1" lang="ja-JP" altLang="en-US" sz="1200" b="1" i="0" u="none" strike="noStrike">
                <a:ln>
                  <a:noFill/>
                </a:ln>
                <a:solidFill>
                  <a:srgbClr val="000000"/>
                </a:solidFill>
                <a:effectLst/>
                <a:latin typeface="HG丸ｺﾞｼｯｸM-PRO"/>
                <a:ea typeface="HG丸ｺﾞｼｯｸM-PRO"/>
              </a:rPr>
              <a:pPr marL="0" marR="0" indent="0" algn="l" defTabSz="914400" eaLnBrk="1" fontAlgn="auto" latinLnBrk="0" hangingPunct="1">
                <a:lnSpc>
                  <a:spcPct val="100000"/>
                </a:lnSpc>
                <a:spcBef>
                  <a:spcPts val="0"/>
                </a:spcBef>
                <a:spcAft>
                  <a:spcPts val="0"/>
                </a:spcAft>
                <a:buClrTx/>
                <a:buSzTx/>
                <a:buFontTx/>
                <a:buNone/>
                <a:tabLst/>
              </a:pPr>
              <a:t>絵無し</a:t>
            </a:fld>
            <a:endParaRPr kumimoji="1" lang="en-US" altLang="ja-JP" sz="1400" b="1" i="0" u="none" strike="noStrike">
              <a:ln>
                <a:noFill/>
              </a:ln>
              <a:solidFill>
                <a:srgbClr val="000000"/>
              </a:solidFill>
              <a:effectLst/>
              <a:latin typeface="メイリオ" panose="020B0604030504040204" pitchFamily="50" charset="-128"/>
              <a:ea typeface="メイリオ" panose="020B0604030504040204" pitchFamily="50" charset="-128"/>
            </a:endParaRPr>
          </a:p>
        </xdr:txBody>
      </xdr:sp>
      <mc:AlternateContent xmlns:mc="http://schemas.openxmlformats.org/markup-compatibility/2006">
        <mc:Choice xmlns:a14="http://schemas.microsoft.com/office/drawing/2010/main" Requires="a14">
          <xdr:sp macro="" textlink="">
            <xdr:nvSpPr>
              <xdr:cNvPr id="12302" name="Drop Down 14" hidden="1">
                <a:extLst>
                  <a:ext uri="{63B3BB69-23CF-44E3-9099-C40C66FF867C}">
                    <a14:compatExt spid="_x0000_s12302"/>
                  </a:ext>
                  <a:ext uri="{FF2B5EF4-FFF2-40B4-BE49-F238E27FC236}">
                    <a16:creationId xmlns:a16="http://schemas.microsoft.com/office/drawing/2014/main" id="{00000000-0008-0000-0200-00000E300000}"/>
                  </a:ext>
                </a:extLst>
              </xdr:cNvPr>
              <xdr:cNvSpPr/>
            </xdr:nvSpPr>
            <xdr:spPr bwMode="auto">
              <a:xfrm>
                <a:off x="11822113" y="8613775"/>
                <a:ext cx="917575" cy="26035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2303" name="Drop Down 15" hidden="1">
                <a:extLst>
                  <a:ext uri="{63B3BB69-23CF-44E3-9099-C40C66FF867C}">
                    <a14:compatExt spid="_x0000_s12303"/>
                  </a:ext>
                  <a:ext uri="{FF2B5EF4-FFF2-40B4-BE49-F238E27FC236}">
                    <a16:creationId xmlns:a16="http://schemas.microsoft.com/office/drawing/2014/main" id="{00000000-0008-0000-0200-00000F300000}"/>
                  </a:ext>
                </a:extLst>
              </xdr:cNvPr>
              <xdr:cNvSpPr/>
            </xdr:nvSpPr>
            <xdr:spPr bwMode="auto">
              <a:xfrm>
                <a:off x="12195175" y="7997825"/>
                <a:ext cx="573088" cy="2603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2596" name="正方形/長方形 12595">
            <a:extLst>
              <a:ext uri="{FF2B5EF4-FFF2-40B4-BE49-F238E27FC236}">
                <a16:creationId xmlns:a16="http://schemas.microsoft.com/office/drawing/2014/main" id="{00000000-0008-0000-0200-000034310000}"/>
              </a:ext>
            </a:extLst>
          </xdr:cNvPr>
          <xdr:cNvSpPr/>
        </xdr:nvSpPr>
        <xdr:spPr>
          <a:xfrm>
            <a:off x="11561763" y="8013700"/>
            <a:ext cx="439743" cy="214802"/>
          </a:xfrm>
          <a:prstGeom prst="rect">
            <a:avLst/>
          </a:prstGeom>
          <a:noFill/>
        </xdr:spPr>
        <xdr:txBody>
          <a:bodyPr wrap="none" lIns="91440" tIns="45720" rIns="91440" bIns="0" anchor="ctr" anchorCtr="1">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枚数</a:t>
            </a:r>
          </a:p>
        </xdr:txBody>
      </xdr:sp>
      <mc:AlternateContent xmlns:mc="http://schemas.openxmlformats.org/markup-compatibility/2006">
        <mc:Choice xmlns:a14="http://schemas.microsoft.com/office/drawing/2010/main" Requires="a14">
          <xdr:sp macro="" textlink="">
            <xdr:nvSpPr>
              <xdr:cNvPr id="12304" name="Drop Down 16" hidden="1">
                <a:extLst>
                  <a:ext uri="{63B3BB69-23CF-44E3-9099-C40C66FF867C}">
                    <a14:compatExt spid="_x0000_s12304"/>
                  </a:ext>
                  <a:ext uri="{FF2B5EF4-FFF2-40B4-BE49-F238E27FC236}">
                    <a16:creationId xmlns:a16="http://schemas.microsoft.com/office/drawing/2014/main" id="{00000000-0008-0000-0200-000010300000}"/>
                  </a:ext>
                </a:extLst>
              </xdr:cNvPr>
              <xdr:cNvSpPr/>
            </xdr:nvSpPr>
            <xdr:spPr bwMode="auto">
              <a:xfrm>
                <a:off x="11564938" y="7585075"/>
                <a:ext cx="1193800" cy="2603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2598" name="正方形/長方形 12597">
            <a:extLst>
              <a:ext uri="{FF2B5EF4-FFF2-40B4-BE49-F238E27FC236}">
                <a16:creationId xmlns:a16="http://schemas.microsoft.com/office/drawing/2014/main" id="{00000000-0008-0000-0200-000036310000}"/>
              </a:ext>
            </a:extLst>
          </xdr:cNvPr>
          <xdr:cNvSpPr/>
        </xdr:nvSpPr>
        <xdr:spPr>
          <a:xfrm>
            <a:off x="11561273" y="7310438"/>
            <a:ext cx="1087560" cy="196363"/>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施工者マーク</a:t>
            </a:r>
          </a:p>
        </xdr:txBody>
      </xdr:sp>
      <mc:AlternateContent xmlns:mc="http://schemas.openxmlformats.org/markup-compatibility/2006">
        <mc:Choice xmlns:a14="http://schemas.microsoft.com/office/drawing/2010/main" Requires="a14">
          <xdr:sp macro="" textlink="">
            <xdr:nvSpPr>
              <xdr:cNvPr id="12305" name="Drop Down 17" hidden="1">
                <a:extLst>
                  <a:ext uri="{63B3BB69-23CF-44E3-9099-C40C66FF867C}">
                    <a14:compatExt spid="_x0000_s12305"/>
                  </a:ext>
                  <a:ext uri="{FF2B5EF4-FFF2-40B4-BE49-F238E27FC236}">
                    <a16:creationId xmlns:a16="http://schemas.microsoft.com/office/drawing/2014/main" id="{00000000-0008-0000-0200-000011300000}"/>
                  </a:ext>
                </a:extLst>
              </xdr:cNvPr>
              <xdr:cNvSpPr/>
            </xdr:nvSpPr>
            <xdr:spPr bwMode="auto">
              <a:xfrm>
                <a:off x="11564938" y="6861175"/>
                <a:ext cx="1193800" cy="2603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2600" name="正方形/長方形 12599">
            <a:extLst>
              <a:ext uri="{FF2B5EF4-FFF2-40B4-BE49-F238E27FC236}">
                <a16:creationId xmlns:a16="http://schemas.microsoft.com/office/drawing/2014/main" id="{00000000-0008-0000-0200-000038310000}"/>
              </a:ext>
            </a:extLst>
          </xdr:cNvPr>
          <xdr:cNvSpPr/>
        </xdr:nvSpPr>
        <xdr:spPr>
          <a:xfrm>
            <a:off x="11561273" y="6604000"/>
            <a:ext cx="1087560" cy="199538"/>
          </a:xfrm>
          <a:prstGeom prst="rect">
            <a:avLst/>
          </a:prstGeom>
          <a:noFill/>
        </xdr:spPr>
        <xdr:txBody>
          <a:bodyPr wrap="none" lIns="91440" tIns="45720" rIns="91440" bIns="0" anchor="ctr" anchorCtr="1">
            <a:prstTxWarp prst="textPlain">
              <a:avLst/>
            </a:prstTxWarp>
            <a:noAutofit/>
          </a:bodyPr>
          <a:lstStyle/>
          <a:p>
            <a:pPr algn="ctr"/>
            <a:r>
              <a:rPr lang="ja-JP" altLang="en-US" sz="1600" b="1" cap="none" spc="0">
                <a:ln w="0"/>
                <a:solidFill>
                  <a:schemeClr val="tx1"/>
                </a:solidFill>
                <a:effectLst/>
                <a:latin typeface="メイリオ" panose="020B0604030504040204" pitchFamily="50" charset="-128"/>
                <a:ea typeface="メイリオ" panose="020B0604030504040204" pitchFamily="50" charset="-128"/>
              </a:rPr>
              <a:t>発注者マーク</a:t>
            </a:r>
          </a:p>
        </xdr:txBody>
      </xdr:sp>
      <xdr:grpSp>
        <xdr:nvGrpSpPr>
          <xdr:cNvPr id="12601" name="グループ化 12600">
            <a:extLst>
              <a:ext uri="{FF2B5EF4-FFF2-40B4-BE49-F238E27FC236}">
                <a16:creationId xmlns:a16="http://schemas.microsoft.com/office/drawing/2014/main" id="{00000000-0008-0000-0200-000039310000}"/>
              </a:ext>
            </a:extLst>
          </xdr:cNvPr>
          <xdr:cNvGrpSpPr/>
        </xdr:nvGrpSpPr>
        <xdr:grpSpPr>
          <a:xfrm>
            <a:off x="6981618" y="1088956"/>
            <a:ext cx="5634245" cy="673169"/>
            <a:chOff x="6981618" y="1352481"/>
            <a:chExt cx="5619957" cy="666819"/>
          </a:xfrm>
        </xdr:grpSpPr>
        <xdr:sp macro="" textlink="'1枚目'!D8:F8">
          <xdr:nvSpPr>
            <xdr:cNvPr id="12614" name="テキスト ボックス 12613">
              <a:extLst>
                <a:ext uri="{FF2B5EF4-FFF2-40B4-BE49-F238E27FC236}">
                  <a16:creationId xmlns:a16="http://schemas.microsoft.com/office/drawing/2014/main" id="{00000000-0008-0000-0200-000046310000}"/>
                </a:ext>
              </a:extLst>
            </xdr:cNvPr>
            <xdr:cNvSpPr txBox="1"/>
          </xdr:nvSpPr>
          <xdr:spPr>
            <a:xfrm>
              <a:off x="6991350" y="1721302"/>
              <a:ext cx="5610225" cy="29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rtlCol="0" anchor="t" anchorCtr="0"/>
            <a:lstStyle/>
            <a:p>
              <a:fld id="{6C81B0E9-B636-4E03-91B4-007AD18DD97B}" type="TxLink">
                <a:rPr kumimoji="1" lang="en-US" altLang="en-US" sz="1200" b="1" i="0" u="none" strike="noStrike">
                  <a:solidFill>
                    <a:srgbClr val="000000"/>
                  </a:solidFill>
                  <a:latin typeface="HG丸ｺﾞｼｯｸM-PRO"/>
                  <a:ea typeface="HG丸ｺﾞｼｯｸM-PRO"/>
                </a:rPr>
                <a:pPr/>
                <a:t> </a:t>
              </a:fld>
              <a:endParaRPr kumimoji="1" lang="en-US" altLang="ja-JP" sz="1200" b="1">
                <a:latin typeface="HG丸ｺﾞｼｯｸM-PRO" panose="020F0600000000000000" pitchFamily="50" charset="-128"/>
                <a:ea typeface="HG丸ｺﾞｼｯｸM-PRO" panose="020F0600000000000000" pitchFamily="50" charset="-128"/>
              </a:endParaRPr>
            </a:p>
          </xdr:txBody>
        </xdr:sp>
        <xdr:sp macro="" textlink="'1枚目'!D7:F7">
          <xdr:nvSpPr>
            <xdr:cNvPr id="12615" name="テキスト ボックス 12614">
              <a:extLst>
                <a:ext uri="{FF2B5EF4-FFF2-40B4-BE49-F238E27FC236}">
                  <a16:creationId xmlns:a16="http://schemas.microsoft.com/office/drawing/2014/main" id="{00000000-0008-0000-0200-000047310000}"/>
                </a:ext>
              </a:extLst>
            </xdr:cNvPr>
            <xdr:cNvSpPr txBox="1"/>
          </xdr:nvSpPr>
          <xdr:spPr>
            <a:xfrm>
              <a:off x="10858500" y="1352481"/>
              <a:ext cx="1714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0F0AE355-D382-46F1-A5C4-704C3FAD8E1F}" type="TxLink">
                <a:rPr kumimoji="1" lang="en-US" altLang="en-US" sz="1200" b="1" i="0" u="none" strike="noStrike">
                  <a:solidFill>
                    <a:srgbClr val="000000"/>
                  </a:solidFill>
                  <a:latin typeface="HG丸ｺﾞｼｯｸM-PRO"/>
                  <a:ea typeface="HG丸ｺﾞｼｯｸM-PRO"/>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sp macro="" textlink="'1枚目'!D6:F6">
          <xdr:nvSpPr>
            <xdr:cNvPr id="12616" name="テキスト ボックス 12615">
              <a:extLst>
                <a:ext uri="{FF2B5EF4-FFF2-40B4-BE49-F238E27FC236}">
                  <a16:creationId xmlns:a16="http://schemas.microsoft.com/office/drawing/2014/main" id="{00000000-0008-0000-0200-000048310000}"/>
                </a:ext>
              </a:extLst>
            </xdr:cNvPr>
            <xdr:cNvSpPr txBox="1"/>
          </xdr:nvSpPr>
          <xdr:spPr>
            <a:xfrm>
              <a:off x="6981618" y="1352481"/>
              <a:ext cx="311488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22B25ED3-4929-4C19-B6DA-80BBB6C47420}" type="TxLink">
                <a:rPr kumimoji="1" lang="en-US" altLang="en-US" sz="1200" b="1" i="0" u="none" strike="noStrike">
                  <a:solidFill>
                    <a:srgbClr val="000000"/>
                  </a:solidFill>
                  <a:latin typeface="HG丸ｺﾞｼｯｸM-PRO"/>
                  <a:ea typeface="HG丸ｺﾞｼｯｸM-PRO"/>
                </a:rPr>
                <a:pPr/>
                <a:t> </a:t>
              </a:fld>
              <a:endParaRPr kumimoji="1" lang="ja-JP" altLang="en-US" sz="1600" b="1">
                <a:latin typeface="HG丸ｺﾞｼｯｸM-PRO" panose="020F0600000000000000" pitchFamily="50" charset="-128"/>
                <a:ea typeface="HG丸ｺﾞｼｯｸM-PRO" panose="020F0600000000000000" pitchFamily="50" charset="-128"/>
              </a:endParaRPr>
            </a:p>
          </xdr:txBody>
        </xdr:sp>
      </xdr:grpSp>
      <xdr:sp macro="" textlink="">
        <xdr:nvSpPr>
          <xdr:cNvPr id="12602" name="テキスト ボックス 12601">
            <a:extLst>
              <a:ext uri="{FF2B5EF4-FFF2-40B4-BE49-F238E27FC236}">
                <a16:creationId xmlns:a16="http://schemas.microsoft.com/office/drawing/2014/main" id="{00000000-0008-0000-0200-00003A310000}"/>
              </a:ext>
            </a:extLst>
          </xdr:cNvPr>
          <xdr:cNvSpPr txBox="1"/>
        </xdr:nvSpPr>
        <xdr:spPr>
          <a:xfrm>
            <a:off x="12052300" y="498475"/>
            <a:ext cx="285750" cy="260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800" b="1" i="0" u="none" strike="noStrike">
                <a:solidFill>
                  <a:srgbClr val="000000"/>
                </a:solidFill>
                <a:effectLst/>
                <a:latin typeface="ＭＳ Ｐゴシック" panose="020B0600070205080204" pitchFamily="50" charset="-128"/>
                <a:ea typeface="ＭＳ Ｐゴシック" panose="020B0600070205080204" pitchFamily="50" charset="-128"/>
              </a:rPr>
              <a:t>1</a:t>
            </a:r>
            <a:endParaRPr kumimoji="1" lang="ja-JP" altLang="en-US" sz="1800" b="1" i="0" u="none" strike="noStrike">
              <a:solidFill>
                <a:srgbClr val="000000"/>
              </a:solidFill>
              <a:effectLst/>
              <a:latin typeface="ＭＳ Ｐゴシック" panose="020B0600070205080204" pitchFamily="50" charset="-128"/>
              <a:ea typeface="ＭＳ Ｐゴシック" panose="020B0600070205080204" pitchFamily="50" charset="-128"/>
            </a:endParaRPr>
          </a:p>
        </xdr:txBody>
      </xdr:sp>
      <xdr:pic>
        <xdr:nvPicPr>
          <xdr:cNvPr id="12603" name="図 12602">
            <a:extLst>
              <a:ext uri="{FF2B5EF4-FFF2-40B4-BE49-F238E27FC236}">
                <a16:creationId xmlns:a16="http://schemas.microsoft.com/office/drawing/2014/main" id="{00000000-0008-0000-0200-00003B310000}"/>
              </a:ext>
            </a:extLst>
          </xdr:cNvPr>
          <xdr:cNvPicPr>
            <a:picLocks noChangeAspect="1"/>
          </xdr:cNvPicPr>
        </xdr:nvPicPr>
        <xdr:blipFill>
          <a:blip xmlns:r="http://schemas.openxmlformats.org/officeDocument/2006/relationships" r:embed="rId5"/>
          <a:stretch>
            <a:fillRect/>
          </a:stretch>
        </xdr:blipFill>
        <xdr:spPr>
          <a:xfrm>
            <a:off x="11583988" y="1898650"/>
            <a:ext cx="1220199" cy="289712"/>
          </a:xfrm>
          <a:prstGeom prst="rect">
            <a:avLst/>
          </a:prstGeom>
        </xdr:spPr>
      </xdr:pic>
      <xdr:sp macro="" textlink="">
        <xdr:nvSpPr>
          <xdr:cNvPr id="12604" name="テキスト ボックス 12603">
            <a:extLst>
              <a:ext uri="{FF2B5EF4-FFF2-40B4-BE49-F238E27FC236}">
                <a16:creationId xmlns:a16="http://schemas.microsoft.com/office/drawing/2014/main" id="{00000000-0008-0000-0200-00003C310000}"/>
              </a:ext>
            </a:extLst>
          </xdr:cNvPr>
          <xdr:cNvSpPr txBox="1"/>
        </xdr:nvSpPr>
        <xdr:spPr>
          <a:xfrm>
            <a:off x="2841625" y="5405437"/>
            <a:ext cx="3120908" cy="2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a:t>
            </a:r>
            <a:r>
              <a:rPr kumimoji="1" lang="ja-JP" altLang="en-US" sz="1050" b="1" i="0" u="none" strike="noStrike">
                <a:solidFill>
                  <a:srgbClr val="FF0000"/>
                </a:solidFill>
                <a:effectLst/>
                <a:latin typeface="HG丸ｺﾞｼｯｸM-PRO"/>
                <a:ea typeface="HG丸ｺﾞｼｯｸM-PRO"/>
              </a:rPr>
              <a:t>発注者・施工者は</a:t>
            </a:r>
            <a:r>
              <a:rPr kumimoji="1" lang="en-US" altLang="ja-JP" sz="1050" b="1" i="0" u="none" strike="noStrike">
                <a:solidFill>
                  <a:srgbClr val="FF0000"/>
                </a:solidFill>
                <a:effectLst/>
                <a:latin typeface="HG丸ｺﾞｼｯｸM-PRO"/>
                <a:ea typeface="HG丸ｺﾞｼｯｸM-PRO"/>
              </a:rPr>
              <a:t>1</a:t>
            </a:r>
            <a:r>
              <a:rPr kumimoji="1" lang="ja-JP" altLang="en-US" sz="1050" b="1" i="0" u="none" strike="noStrike">
                <a:solidFill>
                  <a:srgbClr val="FF0000"/>
                </a:solidFill>
                <a:effectLst/>
                <a:latin typeface="HG丸ｺﾞｼｯｸM-PRO"/>
                <a:ea typeface="HG丸ｺﾞｼｯｸM-PRO"/>
              </a:rPr>
              <a:t>枚目と同じになります。</a:t>
            </a:r>
          </a:p>
        </xdr:txBody>
      </xdr:sp>
      <xdr:grpSp>
        <xdr:nvGrpSpPr>
          <xdr:cNvPr id="12605" name="グループ化 12604">
            <a:extLst>
              <a:ext uri="{FF2B5EF4-FFF2-40B4-BE49-F238E27FC236}">
                <a16:creationId xmlns:a16="http://schemas.microsoft.com/office/drawing/2014/main" id="{00000000-0008-0000-0200-00003D310000}"/>
              </a:ext>
            </a:extLst>
          </xdr:cNvPr>
          <xdr:cNvGrpSpPr/>
        </xdr:nvGrpSpPr>
        <xdr:grpSpPr>
          <a:xfrm>
            <a:off x="881063" y="6977062"/>
            <a:ext cx="3894453" cy="234867"/>
            <a:chOff x="1127125" y="7366000"/>
            <a:chExt cx="3894453" cy="234867"/>
          </a:xfrm>
        </xdr:grpSpPr>
        <xdr:sp macro="" textlink="">
          <xdr:nvSpPr>
            <xdr:cNvPr id="12612" name="テキスト ボックス 12611">
              <a:extLst>
                <a:ext uri="{FF2B5EF4-FFF2-40B4-BE49-F238E27FC236}">
                  <a16:creationId xmlns:a16="http://schemas.microsoft.com/office/drawing/2014/main" id="{00000000-0008-0000-0200-000044310000}"/>
                </a:ext>
              </a:extLst>
            </xdr:cNvPr>
            <xdr:cNvSpPr txBox="1"/>
          </xdr:nvSpPr>
          <xdr:spPr>
            <a:xfrm>
              <a:off x="1127125" y="7366000"/>
              <a:ext cx="3894453" cy="23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050" b="1" i="0" u="none" strike="noStrike">
                  <a:solidFill>
                    <a:srgbClr val="FF0000"/>
                  </a:solidFill>
                  <a:effectLst/>
                  <a:latin typeface="HG丸ｺﾞｼｯｸM-PRO"/>
                  <a:ea typeface="HG丸ｺﾞｼｯｸM-PRO"/>
                </a:rPr>
                <a:t>※</a:t>
              </a:r>
              <a:r>
                <a:rPr kumimoji="1" lang="ja-JP" altLang="en-US" sz="1050" b="1" i="0" u="none" strike="noStrike" baseline="0">
                  <a:solidFill>
                    <a:srgbClr val="FF0000"/>
                  </a:solidFill>
                  <a:effectLst/>
                  <a:latin typeface="HG丸ｺﾞｼｯｸM-PRO"/>
                  <a:ea typeface="HG丸ｺﾞｼｯｸM-PRO"/>
                </a:rPr>
                <a:t> 　 を押しても開かない場合はもう</a:t>
              </a:r>
              <a:r>
                <a:rPr kumimoji="1" lang="en-US" altLang="ja-JP" sz="1050" b="1" i="0" u="none" strike="noStrike" baseline="0">
                  <a:solidFill>
                    <a:srgbClr val="FF0000"/>
                  </a:solidFill>
                  <a:effectLst/>
                  <a:latin typeface="HG丸ｺﾞｼｯｸM-PRO"/>
                  <a:ea typeface="HG丸ｺﾞｼｯｸM-PRO"/>
                </a:rPr>
                <a:t>1</a:t>
              </a:r>
              <a:r>
                <a:rPr kumimoji="1" lang="ja-JP" altLang="en-US" sz="1050" b="1" i="0" u="none" strike="noStrike" baseline="0">
                  <a:solidFill>
                    <a:srgbClr val="FF0000"/>
                  </a:solidFill>
                  <a:effectLst/>
                  <a:latin typeface="HG丸ｺﾞｼｯｸM-PRO"/>
                  <a:ea typeface="HG丸ｺﾞｼｯｸM-PRO"/>
                </a:rPr>
                <a:t>度クリックして下さい。</a:t>
              </a:r>
              <a:endParaRPr kumimoji="1" lang="ja-JP" altLang="en-US" sz="1050" b="1" i="0" u="none" strike="noStrike">
                <a:solidFill>
                  <a:srgbClr val="FF0000"/>
                </a:solidFill>
                <a:effectLst/>
                <a:latin typeface="HG丸ｺﾞｼｯｸM-PRO"/>
                <a:ea typeface="HG丸ｺﾞｼｯｸM-PRO"/>
              </a:endParaRPr>
            </a:p>
          </xdr:txBody>
        </xdr:sp>
        <xdr:pic>
          <xdr:nvPicPr>
            <xdr:cNvPr id="12613" name="図 12612">
              <a:extLst>
                <a:ext uri="{FF2B5EF4-FFF2-40B4-BE49-F238E27FC236}">
                  <a16:creationId xmlns:a16="http://schemas.microsoft.com/office/drawing/2014/main" id="{00000000-0008-0000-0200-000045310000}"/>
                </a:ext>
              </a:extLst>
            </xdr:cNvPr>
            <xdr:cNvPicPr>
              <a:picLocks noChangeAspect="1"/>
            </xdr:cNvPicPr>
          </xdr:nvPicPr>
          <xdr:blipFill rotWithShape="1">
            <a:blip xmlns:r="http://schemas.openxmlformats.org/officeDocument/2006/relationships" r:embed="rId6"/>
            <a:srcRect l="9944" t="6569" r="9798"/>
            <a:stretch/>
          </xdr:blipFill>
          <xdr:spPr>
            <a:xfrm>
              <a:off x="1398519" y="7407376"/>
              <a:ext cx="148766" cy="144000"/>
            </a:xfrm>
            <a:prstGeom prst="rect">
              <a:avLst/>
            </a:prstGeom>
          </xdr:spPr>
        </xdr:pic>
      </xdr:grpSp>
      <xdr:pic>
        <xdr:nvPicPr>
          <xdr:cNvPr id="12606" name="図 12605">
            <a:hlinkClick xmlns:r="http://schemas.openxmlformats.org/officeDocument/2006/relationships" r:id="rId7"/>
            <a:extLst>
              <a:ext uri="{FF2B5EF4-FFF2-40B4-BE49-F238E27FC236}">
                <a16:creationId xmlns:a16="http://schemas.microsoft.com/office/drawing/2014/main" id="{00000000-0008-0000-0200-00003E310000}"/>
              </a:ext>
            </a:extLst>
          </xdr:cNvPr>
          <xdr:cNvPicPr>
            <a:picLocks noChangeAspect="1"/>
          </xdr:cNvPicPr>
        </xdr:nvPicPr>
        <xdr:blipFill rotWithShape="1">
          <a:blip xmlns:r="http://schemas.openxmlformats.org/officeDocument/2006/relationships" r:embed="rId6"/>
          <a:srcRect l="9944" t="6569" r="9798"/>
          <a:stretch/>
        </xdr:blipFill>
        <xdr:spPr>
          <a:xfrm>
            <a:off x="5595936" y="936626"/>
            <a:ext cx="144000" cy="139412"/>
          </a:xfrm>
          <a:prstGeom prst="rect">
            <a:avLst/>
          </a:prstGeom>
        </xdr:spPr>
      </xdr:pic>
      <xdr:pic>
        <xdr:nvPicPr>
          <xdr:cNvPr id="12609" name="図 12608">
            <a:hlinkClick xmlns:r="http://schemas.openxmlformats.org/officeDocument/2006/relationships" r:id="rId8"/>
            <a:extLst>
              <a:ext uri="{FF2B5EF4-FFF2-40B4-BE49-F238E27FC236}">
                <a16:creationId xmlns:a16="http://schemas.microsoft.com/office/drawing/2014/main" id="{00000000-0008-0000-0200-000041310000}"/>
              </a:ext>
            </a:extLst>
          </xdr:cNvPr>
          <xdr:cNvPicPr>
            <a:picLocks noChangeAspect="1"/>
          </xdr:cNvPicPr>
        </xdr:nvPicPr>
        <xdr:blipFill rotWithShape="1">
          <a:blip xmlns:r="http://schemas.openxmlformats.org/officeDocument/2006/relationships" r:embed="rId6"/>
          <a:srcRect l="9944" t="6569" r="9798"/>
          <a:stretch/>
        </xdr:blipFill>
        <xdr:spPr>
          <a:xfrm>
            <a:off x="5603872" y="6334127"/>
            <a:ext cx="144000" cy="139412"/>
          </a:xfrm>
          <a:prstGeom prst="rect">
            <a:avLst/>
          </a:prstGeom>
        </xdr:spPr>
      </xdr:pic>
      <xdr:pic>
        <xdr:nvPicPr>
          <xdr:cNvPr id="12610" name="図 12609">
            <a:hlinkClick xmlns:r="http://schemas.openxmlformats.org/officeDocument/2006/relationships" r:id="rId9"/>
            <a:extLst>
              <a:ext uri="{FF2B5EF4-FFF2-40B4-BE49-F238E27FC236}">
                <a16:creationId xmlns:a16="http://schemas.microsoft.com/office/drawing/2014/main" id="{00000000-0008-0000-0200-000042310000}"/>
              </a:ext>
            </a:extLst>
          </xdr:cNvPr>
          <xdr:cNvPicPr>
            <a:picLocks noChangeAspect="1"/>
          </xdr:cNvPicPr>
        </xdr:nvPicPr>
        <xdr:blipFill rotWithShape="1">
          <a:blip xmlns:r="http://schemas.openxmlformats.org/officeDocument/2006/relationships" r:embed="rId6"/>
          <a:srcRect l="9944" t="6569" r="9798"/>
          <a:stretch/>
        </xdr:blipFill>
        <xdr:spPr>
          <a:xfrm>
            <a:off x="3349622" y="6604002"/>
            <a:ext cx="144000" cy="139412"/>
          </a:xfrm>
          <a:prstGeom prst="rect">
            <a:avLst/>
          </a:prstGeom>
        </xdr:spPr>
      </xdr:pic>
      <xdr:pic>
        <xdr:nvPicPr>
          <xdr:cNvPr id="12611" name="図 12610">
            <a:hlinkClick xmlns:r="http://schemas.openxmlformats.org/officeDocument/2006/relationships" r:id="rId10"/>
            <a:extLst>
              <a:ext uri="{FF2B5EF4-FFF2-40B4-BE49-F238E27FC236}">
                <a16:creationId xmlns:a16="http://schemas.microsoft.com/office/drawing/2014/main" id="{00000000-0008-0000-0200-000043310000}"/>
              </a:ext>
            </a:extLst>
          </xdr:cNvPr>
          <xdr:cNvPicPr>
            <a:picLocks noChangeAspect="1"/>
          </xdr:cNvPicPr>
        </xdr:nvPicPr>
        <xdr:blipFill rotWithShape="1">
          <a:blip xmlns:r="http://schemas.openxmlformats.org/officeDocument/2006/relationships" r:embed="rId6"/>
          <a:srcRect l="9944" t="6569" r="9798"/>
          <a:stretch/>
        </xdr:blipFill>
        <xdr:spPr>
          <a:xfrm>
            <a:off x="5603872" y="6604002"/>
            <a:ext cx="144000" cy="13941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xdr:row>
      <xdr:rowOff>316596</xdr:rowOff>
    </xdr:from>
    <xdr:to>
      <xdr:col>7</xdr:col>
      <xdr:colOff>1233387</xdr:colOff>
      <xdr:row>31</xdr:row>
      <xdr:rowOff>19984</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381500" y="634096"/>
          <a:ext cx="6525054" cy="9228388"/>
        </a:xfrm>
        <a:prstGeom prst="rect">
          <a:avLst/>
        </a:prstGeom>
      </xdr:spPr>
    </xdr:pic>
    <xdr:clientData/>
  </xdr:twoCellAnchor>
  <xdr:twoCellAnchor editAs="oneCell">
    <xdr:from>
      <xdr:col>9</xdr:col>
      <xdr:colOff>0</xdr:colOff>
      <xdr:row>2</xdr:row>
      <xdr:rowOff>3932</xdr:rowOff>
    </xdr:from>
    <xdr:to>
      <xdr:col>13</xdr:col>
      <xdr:colOff>1225690</xdr:colOff>
      <xdr:row>31</xdr:row>
      <xdr:rowOff>13934</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19000" y="638932"/>
          <a:ext cx="6517357" cy="9217502"/>
        </a:xfrm>
        <a:prstGeom prst="rect">
          <a:avLst/>
        </a:prstGeom>
      </xdr:spPr>
    </xdr:pic>
    <xdr:clientData/>
  </xdr:twoCellAnchor>
  <xdr:twoCellAnchor editAs="oneCell">
    <xdr:from>
      <xdr:col>15</xdr:col>
      <xdr:colOff>0</xdr:colOff>
      <xdr:row>2</xdr:row>
      <xdr:rowOff>2653</xdr:rowOff>
    </xdr:from>
    <xdr:to>
      <xdr:col>19</xdr:col>
      <xdr:colOff>1227499</xdr:colOff>
      <xdr:row>31</xdr:row>
      <xdr:rowOff>15213</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0256500" y="637653"/>
          <a:ext cx="6519166" cy="9220060"/>
        </a:xfrm>
        <a:prstGeom prst="rect">
          <a:avLst/>
        </a:prstGeom>
      </xdr:spPr>
    </xdr:pic>
    <xdr:clientData/>
  </xdr:twoCellAnchor>
  <xdr:twoCellAnchor editAs="oneCell">
    <xdr:from>
      <xdr:col>21</xdr:col>
      <xdr:colOff>0</xdr:colOff>
      <xdr:row>2</xdr:row>
      <xdr:rowOff>2653</xdr:rowOff>
    </xdr:from>
    <xdr:to>
      <xdr:col>25</xdr:col>
      <xdr:colOff>1227499</xdr:colOff>
      <xdr:row>31</xdr:row>
      <xdr:rowOff>15213</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8194000" y="637653"/>
          <a:ext cx="6519166" cy="9220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24384</xdr:colOff>
      <xdr:row>9</xdr:row>
      <xdr:rowOff>132893</xdr:rowOff>
    </xdr:from>
    <xdr:to>
      <xdr:col>3</xdr:col>
      <xdr:colOff>310691</xdr:colOff>
      <xdr:row>11</xdr:row>
      <xdr:rowOff>117851</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4834" y="1333043"/>
          <a:ext cx="286307" cy="251658"/>
        </a:xfrm>
        <a:prstGeom prst="rect">
          <a:avLst/>
        </a:prstGeom>
      </xdr:spPr>
    </xdr:pic>
    <xdr:clientData/>
  </xdr:twoCellAnchor>
  <xdr:twoCellAnchor editAs="oneCell">
    <xdr:from>
      <xdr:col>3</xdr:col>
      <xdr:colOff>24383</xdr:colOff>
      <xdr:row>7</xdr:row>
      <xdr:rowOff>4962</xdr:rowOff>
    </xdr:from>
    <xdr:to>
      <xdr:col>3</xdr:col>
      <xdr:colOff>310691</xdr:colOff>
      <xdr:row>8</xdr:row>
      <xdr:rowOff>123271</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354833" y="938412"/>
          <a:ext cx="286308" cy="251659"/>
        </a:xfrm>
        <a:prstGeom prst="rect">
          <a:avLst/>
        </a:prstGeom>
      </xdr:spPr>
    </xdr:pic>
    <xdr:clientData/>
  </xdr:twoCellAnchor>
  <xdr:twoCellAnchor editAs="oneCell">
    <xdr:from>
      <xdr:col>3</xdr:col>
      <xdr:colOff>23976</xdr:colOff>
      <xdr:row>4</xdr:row>
      <xdr:rowOff>5660</xdr:rowOff>
    </xdr:from>
    <xdr:to>
      <xdr:col>3</xdr:col>
      <xdr:colOff>311098</xdr:colOff>
      <xdr:row>5</xdr:row>
      <xdr:rowOff>124685</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354426" y="539060"/>
          <a:ext cx="287122" cy="252375"/>
        </a:xfrm>
        <a:prstGeom prst="rect">
          <a:avLst/>
        </a:prstGeom>
      </xdr:spPr>
    </xdr:pic>
    <xdr:clientData/>
  </xdr:twoCellAnchor>
  <xdr:twoCellAnchor editAs="oneCell">
    <xdr:from>
      <xdr:col>3</xdr:col>
      <xdr:colOff>23976</xdr:colOff>
      <xdr:row>1</xdr:row>
      <xdr:rowOff>9492</xdr:rowOff>
    </xdr:from>
    <xdr:to>
      <xdr:col>3</xdr:col>
      <xdr:colOff>311098</xdr:colOff>
      <xdr:row>2</xdr:row>
      <xdr:rowOff>128517</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354426" y="142842"/>
          <a:ext cx="287122" cy="252375"/>
        </a:xfrm>
        <a:prstGeom prst="rect">
          <a:avLst/>
        </a:prstGeom>
      </xdr:spPr>
    </xdr:pic>
    <xdr:clientData/>
  </xdr:twoCellAnchor>
  <xdr:twoCellAnchor editAs="oneCell">
    <xdr:from>
      <xdr:col>1</xdr:col>
      <xdr:colOff>25850</xdr:colOff>
      <xdr:row>13</xdr:row>
      <xdr:rowOff>22299</xdr:rowOff>
    </xdr:from>
    <xdr:to>
      <xdr:col>1</xdr:col>
      <xdr:colOff>434686</xdr:colOff>
      <xdr:row>15</xdr:row>
      <xdr:rowOff>115155</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14950" y="1755849"/>
          <a:ext cx="408836" cy="359556"/>
        </a:xfrm>
        <a:prstGeom prst="rect">
          <a:avLst/>
        </a:prstGeom>
      </xdr:spPr>
    </xdr:pic>
    <xdr:clientData/>
  </xdr:twoCellAnchor>
  <xdr:twoCellAnchor editAs="oneCell">
    <xdr:from>
      <xdr:col>1</xdr:col>
      <xdr:colOff>25854</xdr:colOff>
      <xdr:row>9</xdr:row>
      <xdr:rowOff>23249</xdr:rowOff>
    </xdr:from>
    <xdr:to>
      <xdr:col>1</xdr:col>
      <xdr:colOff>435505</xdr:colOff>
      <xdr:row>11</xdr:row>
      <xdr:rowOff>116822</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714954" y="1223399"/>
          <a:ext cx="409651" cy="360273"/>
        </a:xfrm>
        <a:prstGeom prst="rect">
          <a:avLst/>
        </a:prstGeom>
      </xdr:spPr>
    </xdr:pic>
    <xdr:clientData/>
  </xdr:twoCellAnchor>
  <xdr:twoCellAnchor editAs="oneCell">
    <xdr:from>
      <xdr:col>1</xdr:col>
      <xdr:colOff>25854</xdr:colOff>
      <xdr:row>5</xdr:row>
      <xdr:rowOff>23246</xdr:rowOff>
    </xdr:from>
    <xdr:to>
      <xdr:col>1</xdr:col>
      <xdr:colOff>435505</xdr:colOff>
      <xdr:row>7</xdr:row>
      <xdr:rowOff>116819</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14954" y="689996"/>
          <a:ext cx="409651" cy="360273"/>
        </a:xfrm>
        <a:prstGeom prst="rect">
          <a:avLst/>
        </a:prstGeom>
      </xdr:spPr>
    </xdr:pic>
    <xdr:clientData/>
  </xdr:twoCellAnchor>
  <xdr:twoCellAnchor editAs="oneCell">
    <xdr:from>
      <xdr:col>1</xdr:col>
      <xdr:colOff>25854</xdr:colOff>
      <xdr:row>1</xdr:row>
      <xdr:rowOff>18775</xdr:rowOff>
    </xdr:from>
    <xdr:to>
      <xdr:col>1</xdr:col>
      <xdr:colOff>435505</xdr:colOff>
      <xdr:row>3</xdr:row>
      <xdr:rowOff>112348</xdr:rowOff>
    </xdr:to>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14954" y="152125"/>
          <a:ext cx="409651" cy="360273"/>
        </a:xfrm>
        <a:prstGeom prst="rect">
          <a:avLst/>
        </a:prstGeom>
      </xdr:spPr>
    </xdr:pic>
    <xdr:clientData/>
  </xdr:twoCellAnchor>
  <xdr:twoCellAnchor editAs="oneCell">
    <xdr:from>
      <xdr:col>3</xdr:col>
      <xdr:colOff>24384</xdr:colOff>
      <xdr:row>16</xdr:row>
      <xdr:rowOff>5893</xdr:rowOff>
    </xdr:from>
    <xdr:to>
      <xdr:col>3</xdr:col>
      <xdr:colOff>310691</xdr:colOff>
      <xdr:row>17</xdr:row>
      <xdr:rowOff>124201</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4834" y="2139493"/>
          <a:ext cx="286307" cy="251658"/>
        </a:xfrm>
        <a:prstGeom prst="rect">
          <a:avLst/>
        </a:prstGeom>
      </xdr:spPr>
    </xdr:pic>
    <xdr:clientData/>
  </xdr:twoCellAnchor>
  <xdr:twoCellAnchor editAs="oneCell">
    <xdr:from>
      <xdr:col>3</xdr:col>
      <xdr:colOff>31751</xdr:colOff>
      <xdr:row>13</xdr:row>
      <xdr:rowOff>6350</xdr:rowOff>
    </xdr:from>
    <xdr:to>
      <xdr:col>3</xdr:col>
      <xdr:colOff>318871</xdr:colOff>
      <xdr:row>14</xdr:row>
      <xdr:rowOff>125374</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362201" y="1739900"/>
          <a:ext cx="287120" cy="252374"/>
        </a:xfrm>
        <a:prstGeom prst="rect">
          <a:avLst/>
        </a:prstGeom>
      </xdr:spPr>
    </xdr:pic>
    <xdr:clientData/>
  </xdr:twoCellAnchor>
  <xdr:twoCellAnchor editAs="oneCell">
    <xdr:from>
      <xdr:col>1</xdr:col>
      <xdr:colOff>16650</xdr:colOff>
      <xdr:row>17</xdr:row>
      <xdr:rowOff>23000</xdr:rowOff>
    </xdr:from>
    <xdr:to>
      <xdr:col>1</xdr:col>
      <xdr:colOff>426301</xdr:colOff>
      <xdr:row>19</xdr:row>
      <xdr:rowOff>116573</xdr:rowOff>
    </xdr:to>
    <xdr:pic>
      <xdr:nvPicPr>
        <xdr:cNvPr id="23" name="図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705750" y="2289950"/>
          <a:ext cx="409651" cy="360273"/>
        </a:xfrm>
        <a:prstGeom prst="rect">
          <a:avLst/>
        </a:prstGeom>
      </xdr:spPr>
    </xdr:pic>
    <xdr:clientData/>
  </xdr:twoCellAnchor>
  <xdr:twoCellAnchor editAs="oneCell">
    <xdr:from>
      <xdr:col>1</xdr:col>
      <xdr:colOff>25850</xdr:colOff>
      <xdr:row>21</xdr:row>
      <xdr:rowOff>22299</xdr:rowOff>
    </xdr:from>
    <xdr:to>
      <xdr:col>1</xdr:col>
      <xdr:colOff>434686</xdr:colOff>
      <xdr:row>23</xdr:row>
      <xdr:rowOff>115155</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14950" y="2822649"/>
          <a:ext cx="408836" cy="3595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onsolas-Verdana">
      <a:majorFont>
        <a:latin typeface="Consolas" panose="020B0609020204030204"/>
        <a:ea typeface=""/>
        <a:cs typeface=""/>
        <a:font script="Jpan" typeface="HG丸ｺﾞｼｯｸM-PRO"/>
        <a:font script="Hang" typeface="HY중고딕"/>
        <a:font script="Hans" typeface="华文楷体"/>
        <a:font script="Hant" typeface="新細明體"/>
        <a:font script="Arab" typeface="Tahoma"/>
        <a:font script="Hebr" typeface="Levenim MT"/>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Verdana" panose="020B060403050404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noFill/>
        </a:ln>
      </a:spPr>
      <a:bodyPr vertOverflow="overflow" horzOverflow="overflow" vert="eaVert" wrap="none" rtlCol="0" anchor="ctr" anchorCtr="0"/>
      <a:lstStyle>
        <a:defPPr marL="0" marR="0" indent="0" algn="l" defTabSz="914400" eaLnBrk="1" fontAlgn="auto" latinLnBrk="0" hangingPunct="1">
          <a:lnSpc>
            <a:spcPct val="100000"/>
          </a:lnSpc>
          <a:spcBef>
            <a:spcPts val="0"/>
          </a:spcBef>
          <a:spcAft>
            <a:spcPts val="0"/>
          </a:spcAft>
          <a:buClrTx/>
          <a:buSzTx/>
          <a:buFontTx/>
          <a:buNone/>
          <a:tabLst/>
          <a:defRPr sz="2300" b="1" i="0" u="none" strike="noStrike">
            <a:solidFill>
              <a:srgbClr val="000000"/>
            </a:solidFill>
            <a:effectLst/>
            <a:latin typeface="HG丸ｺﾞｼｯｸM-PRO"/>
            <a:ea typeface="HG丸ｺﾞｼｯｸM-PRO"/>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2900-1C58-45C4-992B-4626A6C19716}">
  <sheetPr codeName="Sheet5"/>
  <dimension ref="A1"/>
  <sheetViews>
    <sheetView showGridLines="0" showRowColHeaders="0" zoomScaleNormal="100" workbookViewId="0">
      <selection activeCell="C37" sqref="C37"/>
    </sheetView>
  </sheetViews>
  <sheetFormatPr defaultRowHeight="13.5" x14ac:dyDescent="0.15"/>
  <sheetData/>
  <sheetProtection algorithmName="SHA-512" hashValue="TIpyFjX9KBjLsxeGqGxqPwrdoY3vU2KsJF5XDi2IU71VVK+sR+Y90Hky+kM9Zany1c45BbnWZzqjd1QdNUmRmA==" saltValue="NELyD8PddSh39s39U1xYPg==" spinCount="100000" sheet="1" objects="1" scenario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T59"/>
  <sheetViews>
    <sheetView showGridLines="0" showRowColHeaders="0" showZeros="0" tabSelected="1" zoomScale="120" zoomScaleNormal="120" workbookViewId="0">
      <selection activeCell="D9" sqref="D9"/>
    </sheetView>
  </sheetViews>
  <sheetFormatPr defaultRowHeight="21" customHeight="1" x14ac:dyDescent="0.15"/>
  <cols>
    <col min="1" max="1" width="2.625" customWidth="1"/>
    <col min="2" max="2" width="10.5" customWidth="1"/>
    <col min="3" max="3" width="2.25" customWidth="1"/>
    <col min="4" max="4" width="28.5" customWidth="1"/>
    <col min="5" max="5" width="2.375" customWidth="1"/>
    <col min="6" max="6" width="27.125" customWidth="1"/>
    <col min="7" max="7" width="2.25" customWidth="1"/>
    <col min="8" max="8" width="2.5" style="3" customWidth="1"/>
    <col min="9" max="18" width="8.625" customWidth="1"/>
    <col min="19" max="19" width="7.875" customWidth="1"/>
  </cols>
  <sheetData>
    <row r="1" spans="2:7" ht="21" customHeight="1" thickBot="1" x14ac:dyDescent="0.2"/>
    <row r="2" spans="2:7" ht="21" customHeight="1" thickTop="1" thickBot="1" x14ac:dyDescent="0.2">
      <c r="B2" s="52" t="s">
        <v>54</v>
      </c>
      <c r="C2" s="53"/>
      <c r="D2" s="53"/>
      <c r="E2" s="53"/>
      <c r="F2" s="53"/>
      <c r="G2" s="54"/>
    </row>
    <row r="3" spans="2:7" ht="21" customHeight="1" thickTop="1" thickBot="1" x14ac:dyDescent="0.2"/>
    <row r="4" spans="2:7" ht="21" customHeight="1" thickTop="1" thickBot="1" x14ac:dyDescent="0.2">
      <c r="B4" s="55" t="s">
        <v>21</v>
      </c>
      <c r="C4" s="56"/>
      <c r="D4" s="59" t="s">
        <v>22</v>
      </c>
      <c r="E4" s="60"/>
      <c r="F4" s="60"/>
      <c r="G4" s="22"/>
    </row>
    <row r="5" spans="2:7" ht="21" customHeight="1" thickTop="1" thickBot="1" x14ac:dyDescent="0.2">
      <c r="B5" s="20"/>
      <c r="C5" s="20"/>
      <c r="D5" s="61" t="s">
        <v>47</v>
      </c>
      <c r="E5" s="61"/>
      <c r="F5" s="62"/>
    </row>
    <row r="6" spans="2:7" ht="21" customHeight="1" thickTop="1" thickBot="1" x14ac:dyDescent="0.2">
      <c r="B6" s="57" t="s">
        <v>0</v>
      </c>
      <c r="C6" s="58"/>
      <c r="D6" s="63"/>
      <c r="E6" s="64"/>
      <c r="F6" s="64"/>
      <c r="G6" s="23"/>
    </row>
    <row r="7" spans="2:7" ht="21" customHeight="1" thickTop="1" thickBot="1" x14ac:dyDescent="0.2">
      <c r="B7" s="45" t="s">
        <v>1</v>
      </c>
      <c r="C7" s="46"/>
      <c r="D7" s="65"/>
      <c r="E7" s="66"/>
      <c r="F7" s="66"/>
      <c r="G7" s="17"/>
    </row>
    <row r="8" spans="2:7" ht="21" customHeight="1" thickTop="1" thickBot="1" x14ac:dyDescent="0.2">
      <c r="B8" s="45" t="s">
        <v>2</v>
      </c>
      <c r="C8" s="46"/>
      <c r="D8" s="67"/>
      <c r="E8" s="68"/>
      <c r="F8" s="68"/>
      <c r="G8" s="18"/>
    </row>
    <row r="9" spans="2:7" ht="21" customHeight="1" thickTop="1" thickBot="1" x14ac:dyDescent="0.2">
      <c r="B9" s="47" t="s">
        <v>493</v>
      </c>
      <c r="C9" s="48"/>
      <c r="D9" s="10"/>
      <c r="E9" s="27"/>
      <c r="F9" s="29"/>
      <c r="G9" s="12"/>
    </row>
    <row r="10" spans="2:7" ht="21" customHeight="1" thickTop="1" thickBot="1" x14ac:dyDescent="0.2">
      <c r="B10" s="47" t="s">
        <v>494</v>
      </c>
      <c r="C10" s="48"/>
      <c r="D10" s="10"/>
      <c r="E10" s="27"/>
      <c r="F10" s="29"/>
      <c r="G10" s="12"/>
    </row>
    <row r="11" spans="2:7" ht="21" customHeight="1" thickTop="1" thickBot="1" x14ac:dyDescent="0.2">
      <c r="B11" s="45" t="s">
        <v>13</v>
      </c>
      <c r="C11" s="46"/>
      <c r="D11" s="13">
        <v>44928</v>
      </c>
      <c r="E11" s="25"/>
      <c r="F11" s="30"/>
      <c r="G11" s="14"/>
    </row>
    <row r="12" spans="2:7" ht="21" customHeight="1" thickTop="1" thickBot="1" x14ac:dyDescent="0.2">
      <c r="B12" s="45" t="s">
        <v>14</v>
      </c>
      <c r="C12" s="46"/>
      <c r="D12" s="15" t="s">
        <v>502</v>
      </c>
      <c r="E12" s="26"/>
      <c r="F12" s="31"/>
      <c r="G12" s="16"/>
    </row>
    <row r="13" spans="2:7" ht="21" customHeight="1" thickTop="1" thickBot="1" x14ac:dyDescent="0.2">
      <c r="B13" s="45" t="s">
        <v>495</v>
      </c>
      <c r="C13" s="46"/>
      <c r="D13" s="10"/>
      <c r="E13" s="27"/>
      <c r="F13" s="29"/>
      <c r="G13" s="12"/>
    </row>
    <row r="14" spans="2:7" ht="21" customHeight="1" thickTop="1" thickBot="1" x14ac:dyDescent="0.2">
      <c r="B14" s="45" t="s">
        <v>496</v>
      </c>
      <c r="C14" s="46"/>
      <c r="D14" s="10"/>
      <c r="E14" s="27"/>
      <c r="F14" s="29"/>
      <c r="G14" s="12"/>
    </row>
    <row r="15" spans="2:7" ht="21" customHeight="1" thickTop="1" thickBot="1" x14ac:dyDescent="0.2">
      <c r="B15" s="36" t="s">
        <v>15</v>
      </c>
      <c r="C15" s="24"/>
      <c r="D15" s="32"/>
      <c r="E15" s="33"/>
      <c r="F15" s="28"/>
      <c r="G15" s="9"/>
    </row>
    <row r="16" spans="2:7" ht="21" customHeight="1" thickTop="1" thickBot="1" x14ac:dyDescent="0.2">
      <c r="B16" s="45" t="s">
        <v>497</v>
      </c>
      <c r="C16" s="46"/>
      <c r="D16" s="32"/>
      <c r="E16" s="33"/>
      <c r="F16" s="28"/>
      <c r="G16" s="9"/>
    </row>
    <row r="17" spans="2:8" ht="21" customHeight="1" thickTop="1" thickBot="1" x14ac:dyDescent="0.2">
      <c r="B17" s="47" t="s">
        <v>19</v>
      </c>
      <c r="C17" s="48"/>
      <c r="D17" s="10"/>
      <c r="E17" s="27"/>
      <c r="F17" s="29"/>
      <c r="G17" s="11"/>
    </row>
    <row r="18" spans="2:8" ht="21" customHeight="1" thickTop="1" thickBot="1" x14ac:dyDescent="0.2">
      <c r="B18" s="36" t="s">
        <v>16</v>
      </c>
      <c r="C18" s="24"/>
      <c r="D18" s="10"/>
      <c r="E18" s="27"/>
      <c r="F18" s="29"/>
      <c r="G18" s="12"/>
    </row>
    <row r="19" spans="2:8" ht="21" customHeight="1" thickTop="1" thickBot="1" x14ac:dyDescent="0.2">
      <c r="B19" s="45" t="s">
        <v>498</v>
      </c>
      <c r="C19" s="46"/>
      <c r="D19" s="10"/>
      <c r="E19" s="27"/>
      <c r="F19" s="29"/>
      <c r="G19" s="12"/>
    </row>
    <row r="20" spans="2:8" ht="21" customHeight="1" thickTop="1" thickBot="1" x14ac:dyDescent="0.2">
      <c r="B20" s="47" t="s">
        <v>20</v>
      </c>
      <c r="C20" s="48"/>
      <c r="D20" s="10"/>
      <c r="E20" s="27"/>
      <c r="F20" s="29"/>
      <c r="G20" s="11"/>
    </row>
    <row r="21" spans="2:8" ht="21" customHeight="1" thickTop="1" thickBot="1" x14ac:dyDescent="0.2">
      <c r="D21" s="49"/>
      <c r="E21" s="49"/>
      <c r="F21" s="49"/>
      <c r="G21" s="19"/>
    </row>
    <row r="22" spans="2:8" ht="21" customHeight="1" thickTop="1" thickBot="1" x14ac:dyDescent="0.2">
      <c r="B22" s="42" t="s">
        <v>48</v>
      </c>
      <c r="C22" s="43"/>
      <c r="D22" s="43"/>
      <c r="E22" s="43"/>
      <c r="F22" s="43"/>
      <c r="G22" s="44"/>
    </row>
    <row r="23" spans="2:8" ht="21" customHeight="1" thickTop="1" thickBot="1" x14ac:dyDescent="0.2"/>
    <row r="24" spans="2:8" ht="21" customHeight="1" thickTop="1" thickBot="1" x14ac:dyDescent="0.2">
      <c r="B24" s="40" t="s">
        <v>49</v>
      </c>
      <c r="C24" s="41"/>
      <c r="D24" s="50" t="s">
        <v>51</v>
      </c>
      <c r="E24" s="51"/>
      <c r="F24" s="51"/>
      <c r="G24" s="23"/>
    </row>
    <row r="25" spans="2:8" ht="21" customHeight="1" thickTop="1" thickBot="1" x14ac:dyDescent="0.2">
      <c r="B25" s="40" t="s">
        <v>50</v>
      </c>
      <c r="C25" s="41"/>
      <c r="D25" s="37" t="s">
        <v>492</v>
      </c>
      <c r="E25" s="34"/>
      <c r="F25" s="38" t="s">
        <v>492</v>
      </c>
      <c r="G25" s="17"/>
    </row>
    <row r="26" spans="2:8" ht="21" customHeight="1" thickTop="1" x14ac:dyDescent="0.15">
      <c r="B26" s="69" t="s">
        <v>490</v>
      </c>
      <c r="C26" s="69"/>
      <c r="D26" s="69"/>
      <c r="E26" s="69"/>
      <c r="F26" s="69"/>
      <c r="G26" s="39"/>
    </row>
    <row r="27" spans="2:8" s="1" customFormat="1" ht="21" customHeight="1" x14ac:dyDescent="0.15">
      <c r="H27" s="2"/>
    </row>
    <row r="28" spans="2:8" s="1" customFormat="1" ht="21" customHeight="1" x14ac:dyDescent="0.15">
      <c r="B28" s="1" t="s">
        <v>3</v>
      </c>
      <c r="C28" s="1" t="str">
        <f>SUBSTITUTE(D18,"・","･")</f>
        <v/>
      </c>
      <c r="F28" s="35" t="s">
        <v>501</v>
      </c>
      <c r="G28" s="4"/>
      <c r="H28" s="2"/>
    </row>
    <row r="29" spans="2:8" s="1" customFormat="1" ht="21" customHeight="1" x14ac:dyDescent="0.15">
      <c r="B29" s="1" t="s">
        <v>5</v>
      </c>
      <c r="F29" s="4">
        <v>1</v>
      </c>
      <c r="G29" s="4"/>
      <c r="H29" s="2"/>
    </row>
    <row r="30" spans="2:8" s="1" customFormat="1" ht="21" customHeight="1" x14ac:dyDescent="0.15">
      <c r="B30" s="1" t="s">
        <v>6</v>
      </c>
      <c r="F30" s="4">
        <v>2</v>
      </c>
      <c r="G30" s="4"/>
      <c r="H30" s="2"/>
    </row>
    <row r="31" spans="2:8" s="1" customFormat="1" ht="21" customHeight="1" x14ac:dyDescent="0.15">
      <c r="B31" s="1" t="s">
        <v>9</v>
      </c>
      <c r="F31" s="4">
        <v>3</v>
      </c>
      <c r="G31" s="4"/>
      <c r="H31" s="2"/>
    </row>
    <row r="32" spans="2:8" s="1" customFormat="1" ht="21" customHeight="1" x14ac:dyDescent="0.15">
      <c r="B32" s="1" t="s">
        <v>4</v>
      </c>
      <c r="F32" s="4">
        <v>4</v>
      </c>
      <c r="G32" s="4"/>
      <c r="H32" s="2"/>
    </row>
    <row r="33" spans="2:20" s="1" customFormat="1" ht="21" customHeight="1" x14ac:dyDescent="0.15">
      <c r="B33" s="1" t="s">
        <v>7</v>
      </c>
      <c r="F33" s="4">
        <v>5</v>
      </c>
      <c r="G33" s="4"/>
      <c r="H33" s="2"/>
    </row>
    <row r="34" spans="2:20" s="1" customFormat="1" ht="21" customHeight="1" x14ac:dyDescent="0.15">
      <c r="B34" s="1" t="s">
        <v>8</v>
      </c>
      <c r="F34" s="4">
        <v>6</v>
      </c>
      <c r="G34" s="4"/>
      <c r="H34" s="2"/>
    </row>
    <row r="35" spans="2:20" s="1" customFormat="1" ht="21" customHeight="1" x14ac:dyDescent="0.15">
      <c r="B35" s="1" t="s">
        <v>10</v>
      </c>
      <c r="F35" s="4">
        <v>7</v>
      </c>
      <c r="G35" s="4"/>
      <c r="H35" s="2"/>
    </row>
    <row r="36" spans="2:20" s="1" customFormat="1" ht="21" customHeight="1" x14ac:dyDescent="0.15">
      <c r="H36" s="2"/>
    </row>
    <row r="37" spans="2:20" s="1" customFormat="1" ht="21" customHeight="1" x14ac:dyDescent="0.15">
      <c r="B37" s="1" t="str">
        <f>VLOOKUP(B38,Sheet1!E2:F5,2,FALSE)&amp;I40</f>
        <v>マークなしシングル</v>
      </c>
      <c r="C37" s="1" t="str">
        <f>IF(I40="シングル",B37,"マークなしシングル")</f>
        <v>マークなしシングル</v>
      </c>
      <c r="H37" s="2"/>
    </row>
    <row r="38" spans="2:20" s="1" customFormat="1" ht="21" customHeight="1" x14ac:dyDescent="0.15">
      <c r="B38" s="8">
        <v>1</v>
      </c>
      <c r="C38" s="5"/>
      <c r="H38" s="2"/>
    </row>
    <row r="39" spans="2:20" s="1" customFormat="1" ht="21" customHeight="1" x14ac:dyDescent="0.15">
      <c r="B39" s="1" t="str">
        <f>VLOOKUP(B38,Sheet1!E2:F5,2,FALSE)&amp;"2"&amp;I40</f>
        <v>マークなし2シングル</v>
      </c>
      <c r="C39" s="5" t="str">
        <f>IF(I40="SL",B39,"マークなし2SL")</f>
        <v>マークなし2SL</v>
      </c>
      <c r="H39" s="2"/>
      <c r="I39" s="1">
        <f>D9</f>
        <v>0</v>
      </c>
      <c r="J39" s="7">
        <f>LEN(I39)</f>
        <v>1</v>
      </c>
      <c r="K39" s="1">
        <f>D13</f>
        <v>0</v>
      </c>
      <c r="L39" s="7">
        <f>LEN(K39)</f>
        <v>1</v>
      </c>
      <c r="M39" s="1">
        <f>D15</f>
        <v>0</v>
      </c>
      <c r="N39" s="7">
        <f>LEN(M39)</f>
        <v>1</v>
      </c>
      <c r="O39" s="1" t="str">
        <f>C28</f>
        <v/>
      </c>
      <c r="P39" s="7">
        <f>LEN(O39)</f>
        <v>0</v>
      </c>
      <c r="Q39" s="1" t="str">
        <f>IF(ISNUMBER($D11),TEXT($D11,"e"),"")</f>
        <v>5</v>
      </c>
      <c r="R39" s="1">
        <f>LEN(Q39)</f>
        <v>1</v>
      </c>
      <c r="S39" s="1" t="str">
        <f>IF(O40="SL",B15,"")</f>
        <v/>
      </c>
      <c r="T39" s="1" t="str">
        <f>IF(O40="シングル",B15,"")</f>
        <v>発注者</v>
      </c>
    </row>
    <row r="40" spans="2:20" s="1" customFormat="1" ht="21" customHeight="1" x14ac:dyDescent="0.15">
      <c r="B40" s="8">
        <v>2</v>
      </c>
      <c r="H40" s="2"/>
      <c r="I40" s="1" t="str">
        <f>VLOOKUP(D4,Sheet2!A3:B6,2,FALSE)</f>
        <v>シングル</v>
      </c>
      <c r="J40" s="5" t="str">
        <f>IF(AND(J39&lt;=4,I40="SL"),I39,"")</f>
        <v/>
      </c>
      <c r="K40" s="1" t="str">
        <f>VLOOKUP(D4,Sheet2!A3:B6,2,FALSE)</f>
        <v>シングル</v>
      </c>
      <c r="L40" s="5" t="str">
        <f>IF(AND(L39&lt;=8,K40="SL",K45="1"),K39,"")</f>
        <v/>
      </c>
      <c r="M40" s="1" t="str">
        <f>VLOOKUP(D4,Sheet2!A3:B6,2,FALSE)</f>
        <v>シングル</v>
      </c>
      <c r="N40" s="5" t="str">
        <f>IF(AND(N39&lt;=8,M40="SL",M47=1,B38=1),M39,"")</f>
        <v/>
      </c>
      <c r="O40" s="1" t="str">
        <f>VLOOKUP(D4,Sheet2!A3:B6,2,FALSE)</f>
        <v>シングル</v>
      </c>
      <c r="P40" s="5" t="str">
        <f>IF(AND(P39&lt;=8,O40="SL",O47=1,B40&lt;&gt;1),O39,"")</f>
        <v/>
      </c>
      <c r="Q40" s="1" t="str">
        <f>IF(ISNUMBER($D11),TEXT($D11,"m"),"")</f>
        <v>1</v>
      </c>
      <c r="R40" s="1">
        <f>LEN(Q40)</f>
        <v>1</v>
      </c>
      <c r="S40" s="1" t="str">
        <f>IF(O40="SL",B18,"")</f>
        <v/>
      </c>
      <c r="T40" s="1" t="str">
        <f>IF(O40="シングル",B18,"")</f>
        <v>施工者</v>
      </c>
    </row>
    <row r="41" spans="2:20" s="1" customFormat="1" ht="21" customHeight="1" x14ac:dyDescent="0.15">
      <c r="B41" s="6" t="str">
        <f>IF(I40="SL","1","2")</f>
        <v>2</v>
      </c>
      <c r="C41" s="1" t="str">
        <f>IF(B42="11","社マークSLあり","社マークSLなし")</f>
        <v>社マークSLなし</v>
      </c>
      <c r="H41" s="2"/>
      <c r="J41" s="5" t="str">
        <f>IF(AND(J39&gt;=5,I40="SL"),I39,"")</f>
        <v/>
      </c>
      <c r="L41" s="5" t="str">
        <f>IF(AND(L39&gt;=9,K40="SL",K45="1"),K39,"")</f>
        <v/>
      </c>
      <c r="N41" s="5" t="str">
        <f>IF(AND(N39&gt;=9,M40="SL",M47=1,B38=1),M39,"")</f>
        <v/>
      </c>
      <c r="P41" s="5" t="str">
        <f>IF(AND(P39&gt;=9,O40="SL",O47=1,B40&lt;&gt;1),O39,"")</f>
        <v/>
      </c>
      <c r="Q41" s="1" t="str">
        <f>IF(ISNUMBER($D11),TEXT($D11,"d"),"")</f>
        <v>2</v>
      </c>
      <c r="R41" s="1">
        <f>LEN(Q41)</f>
        <v>1</v>
      </c>
      <c r="S41" s="1" t="str">
        <f>IF(O40="SL","電話","")</f>
        <v/>
      </c>
      <c r="T41" s="1" t="str">
        <f>IF(O40="シングル","電話","")</f>
        <v>電話</v>
      </c>
    </row>
    <row r="42" spans="2:20" s="1" customFormat="1" ht="21" customHeight="1" x14ac:dyDescent="0.15">
      <c r="B42" s="6" t="str">
        <f>B40&amp;B41</f>
        <v>22</v>
      </c>
      <c r="C42" s="1" t="str">
        <f>IF(B42="12","社マークシングルあり","社マークシングルなし")</f>
        <v>社マークシングルなし</v>
      </c>
      <c r="H42" s="2"/>
      <c r="J42" s="5">
        <f>IF(AND(J39&lt;=6,I40="シングル"),I39,"")</f>
        <v>0</v>
      </c>
      <c r="L42" s="5" t="str">
        <f>IF(AND(L39&lt;=16,K40="シングル",K45="1"),K39,"")</f>
        <v/>
      </c>
      <c r="N42" s="5" t="str">
        <f>IF(AND(N39&lt;=6,M40="SL",M47=1,B38&lt;&gt;1),M39,"")</f>
        <v/>
      </c>
      <c r="P42" s="1" t="str">
        <f>IF(AND(P39&lt;=6,O40="SL",O47=1,B40=1),O39,"")</f>
        <v/>
      </c>
      <c r="Q42" s="1" t="str">
        <f>IF(AND(R39=1,O40="SL"),Q39,"")</f>
        <v/>
      </c>
      <c r="R42" s="1" t="str">
        <f>IF(AND(R39=1,O40="シングル"),Q39,"")</f>
        <v>5</v>
      </c>
    </row>
    <row r="43" spans="2:20" s="1" customFormat="1" ht="21" customHeight="1" x14ac:dyDescent="0.15">
      <c r="H43" s="2"/>
      <c r="J43" s="5" t="str">
        <f>IF(AND(J39&gt;=7,I40="シングル"),I39,"")</f>
        <v/>
      </c>
      <c r="L43" s="5" t="str">
        <f>IF(AND(L39&gt;=17,K40="シングル",K45="1"),K39,"")</f>
        <v/>
      </c>
      <c r="N43" s="5" t="str">
        <f>IF(AND(N39&gt;=7,M40="SL",M47=1,B38&lt;&gt;1),M39,"")</f>
        <v/>
      </c>
      <c r="P43" s="1" t="str">
        <f>IF(AND(P39&gt;=7,O40="SL",O47=1,B40=1),O39,"")</f>
        <v/>
      </c>
      <c r="Q43" s="1" t="str">
        <f>IF(AND(R39=2,O40="SL"),Q39,"")</f>
        <v/>
      </c>
      <c r="R43" s="1" t="str">
        <f>IF(AND(R39=2,O40="シングル"),Q39,"")</f>
        <v/>
      </c>
    </row>
    <row r="44" spans="2:20" s="1" customFormat="1" ht="21" customHeight="1" x14ac:dyDescent="0.15">
      <c r="H44" s="2"/>
      <c r="I44" s="1">
        <f>D10</f>
        <v>0</v>
      </c>
      <c r="J44" s="7">
        <f>LEN(I44)</f>
        <v>1</v>
      </c>
      <c r="K44" s="1">
        <f>D14</f>
        <v>0</v>
      </c>
      <c r="L44" s="7">
        <f>LEN(K44)</f>
        <v>1</v>
      </c>
      <c r="N44" s="5" t="str">
        <f>IF(AND(N39&lt;=12,M40="シングル",M47=1),M39,"")</f>
        <v/>
      </c>
      <c r="P44" s="5" t="str">
        <f>IF(AND(P39&lt;=12,O40="シングル",O47=1),O39,"")</f>
        <v/>
      </c>
      <c r="Q44" s="1" t="str">
        <f>IF(AND(R40=1,O40="SL"),Q40,"")</f>
        <v/>
      </c>
      <c r="R44" s="1" t="str">
        <f>IF(AND(R40=1,O40="シングル"),Q40,"")</f>
        <v>1</v>
      </c>
    </row>
    <row r="45" spans="2:20" s="1" customFormat="1" ht="21" customHeight="1" x14ac:dyDescent="0.15">
      <c r="H45" s="2"/>
      <c r="J45" s="5" t="str">
        <f>IF(AND(J44&lt;=4,I40="SL"),I44,"")</f>
        <v/>
      </c>
      <c r="K45" s="1" t="str">
        <f>IF(ISTEXT(D14),"1","0")</f>
        <v>0</v>
      </c>
      <c r="L45" s="5" t="str">
        <f>IF(AND(L44&lt;=8,K40="SL",K45="1"),K44,"")</f>
        <v/>
      </c>
      <c r="N45" s="5" t="str">
        <f>IF(AND(N39&gt;=13,M40="シングル",M47=1),M39,"")</f>
        <v/>
      </c>
      <c r="P45" s="5" t="str">
        <f>IF(AND(P39&gt;=13,O40="シングル",O47=1),O39,"")</f>
        <v/>
      </c>
      <c r="Q45" s="1" t="str">
        <f>IF(AND(R41=1,O40="SL"),Q41,"")</f>
        <v/>
      </c>
      <c r="R45" s="1" t="str">
        <f>IF(AND(R41=1,O40="シングル"),Q41,"")</f>
        <v>2</v>
      </c>
    </row>
    <row r="46" spans="2:20" s="1" customFormat="1" ht="21" customHeight="1" x14ac:dyDescent="0.15">
      <c r="H46" s="2"/>
      <c r="J46" s="5" t="str">
        <f>IF(AND(J44&gt;=5,I40="SL"),I44,"")</f>
        <v/>
      </c>
      <c r="L46" s="5" t="str">
        <f>IF(AND(L44&gt;=9,K40="SL",K45="1"),K44,"")</f>
        <v/>
      </c>
      <c r="M46" s="1">
        <f>D16</f>
        <v>0</v>
      </c>
      <c r="N46" s="7">
        <f>LEN(M46)</f>
        <v>1</v>
      </c>
      <c r="O46" s="1">
        <f>D19</f>
        <v>0</v>
      </c>
      <c r="P46" s="7">
        <f>LEN(O46)</f>
        <v>1</v>
      </c>
      <c r="Q46" s="1" t="str">
        <f>IF(AND(R40=2,O40="SL"),Q40,"")</f>
        <v/>
      </c>
      <c r="R46" s="1" t="str">
        <f>IF(AND(R40=2,O40="シングル"),Q40,"")</f>
        <v/>
      </c>
    </row>
    <row r="47" spans="2:20" s="1" customFormat="1" ht="21" customHeight="1" x14ac:dyDescent="0.15">
      <c r="H47" s="2"/>
      <c r="J47" s="5">
        <f>IF(AND(J44&lt;=6,I40="シングル"),I44,"")</f>
        <v>0</v>
      </c>
      <c r="L47" s="5" t="str">
        <f>IF(AND(L44&lt;=15,K40="シングル",K45="1"),K44,"")</f>
        <v/>
      </c>
      <c r="M47" s="1">
        <f>IF(ISTEXT(D16),1,0)</f>
        <v>0</v>
      </c>
      <c r="N47" s="5" t="str">
        <f>IF(AND(N46&lt;=9,M40="SL",M47=1,B38=1),M46,"")</f>
        <v/>
      </c>
      <c r="O47" s="1">
        <f>IF(ISTEXT(D19),1,0)</f>
        <v>0</v>
      </c>
      <c r="P47" s="5" t="str">
        <f>IF(AND(P46&lt;=9,O40="SL",O47=1,B40&lt;&gt;1),O46,"")</f>
        <v/>
      </c>
      <c r="Q47" s="1" t="str">
        <f>IF(AND(R41=2,O40="SL"),Q41,"")</f>
        <v/>
      </c>
      <c r="R47" s="1" t="str">
        <f>IF(AND(R41=2,O40="シングル"),Q41,"")</f>
        <v/>
      </c>
    </row>
    <row r="48" spans="2:20" s="1" customFormat="1" ht="21" customHeight="1" x14ac:dyDescent="0.15">
      <c r="H48" s="2"/>
      <c r="J48" s="1" t="str">
        <f>IF(AND(J44&gt;=7,I40="シングル"),I44,"")</f>
        <v/>
      </c>
      <c r="L48" s="1" t="str">
        <f>IF(AND(L44&gt;=16,K40="シングル",K45="1"),K44,"")</f>
        <v/>
      </c>
      <c r="N48" s="5" t="str">
        <f>IF(AND(N46&gt;=10,M40="SL",M47=1,B38=1),M46,"")</f>
        <v/>
      </c>
      <c r="P48" s="5" t="str">
        <f>IF(AND(P46&gt;=10,O40="SL",O47=1,B40&lt;&gt;1),O46,"")</f>
        <v/>
      </c>
      <c r="Q48" s="1" t="str">
        <f>SUBSTITUTE(D12,"：",":")</f>
        <v>8:00～17:00</v>
      </c>
    </row>
    <row r="49" spans="8:18" s="1" customFormat="1" ht="21" customHeight="1" x14ac:dyDescent="0.15">
      <c r="H49" s="2"/>
      <c r="K49" s="1">
        <f>D13</f>
        <v>0</v>
      </c>
      <c r="L49" s="7">
        <f>LEN(K49)</f>
        <v>1</v>
      </c>
      <c r="N49" s="5" t="str">
        <f>IF(AND(N46&lt;=7,M40="SL",M47=1,B38&lt;&gt;1),M46,"")</f>
        <v/>
      </c>
      <c r="P49" s="1" t="str">
        <f>IF(AND(P46&lt;=7,O40="SL",O47=1,B40=1),O46,"")</f>
        <v/>
      </c>
      <c r="Q49" s="1" t="str">
        <f>IF(O40="SL",Q48,"")</f>
        <v/>
      </c>
      <c r="R49" s="1" t="str">
        <f>IF(O40="シングル",Q48,"")</f>
        <v>8:00～17:00</v>
      </c>
    </row>
    <row r="50" spans="8:18" s="1" customFormat="1" ht="21" customHeight="1" x14ac:dyDescent="0.15">
      <c r="H50" s="2"/>
      <c r="K50" s="1" t="str">
        <f>VLOOKUP(D4,Sheet2!A3:B6,2,FALSE)</f>
        <v>シングル</v>
      </c>
      <c r="L50" s="5" t="str">
        <f>IF(AND(L39&lt;=7,K40="SL",K45="0"),K39,"")</f>
        <v/>
      </c>
      <c r="N50" s="5" t="str">
        <f>IF(AND(N46&gt;=8,M40="SL",M47=1,B38&lt;&gt;1),M46,"")</f>
        <v/>
      </c>
      <c r="P50" s="1" t="str">
        <f>IF(AND(P46&gt;=8,O40="SL",O47=1,B40=1),O46,"")</f>
        <v/>
      </c>
      <c r="Q50" s="1" t="str">
        <f>IF(AND(O40="SL",D17&lt;&gt;""),D17,"")</f>
        <v/>
      </c>
      <c r="R50" s="1" t="str">
        <f>IF(AND(O40="シングル",D17&lt;&gt;""),D17,"")</f>
        <v/>
      </c>
    </row>
    <row r="51" spans="8:18" s="1" customFormat="1" ht="21" customHeight="1" x14ac:dyDescent="0.15">
      <c r="H51" s="2"/>
      <c r="L51" s="5" t="str">
        <f>IF(AND(L39&gt;=8,K40="SL",K45="0"),K39,"")</f>
        <v/>
      </c>
      <c r="N51" s="5" t="str">
        <f>IF(AND(N46&lt;=15,M40="シングル",M47=1),M46,"")</f>
        <v/>
      </c>
      <c r="P51" s="5" t="str">
        <f>IF(AND(P46&lt;=15,O40="シングル",O47=1),O46,"")</f>
        <v/>
      </c>
      <c r="Q51" s="1" t="str">
        <f>IF(AND(O40="SL",D20&lt;&gt;""),D20,"")</f>
        <v/>
      </c>
      <c r="R51" s="1" t="str">
        <f>IF(AND(O40="シングル",D20&lt;&gt;""),D20,"")</f>
        <v/>
      </c>
    </row>
    <row r="52" spans="8:18" s="1" customFormat="1" ht="21" customHeight="1" x14ac:dyDescent="0.15">
      <c r="H52" s="2"/>
      <c r="L52" s="5">
        <f>IF(AND(L39&lt;=11,K40="シングル",K45="0"),K39,"")</f>
        <v>0</v>
      </c>
      <c r="N52" s="5" t="str">
        <f>IF(AND(N46&gt;=16,M40="シングル",M47=1),M46,"")</f>
        <v/>
      </c>
      <c r="P52" s="1" t="str">
        <f>IF(AND(P46&gt;=16,O40="シングル",O47=1),O46,"")</f>
        <v/>
      </c>
    </row>
    <row r="53" spans="8:18" s="1" customFormat="1" ht="21" customHeight="1" x14ac:dyDescent="0.15">
      <c r="H53" s="2"/>
      <c r="L53" s="5" t="str">
        <f>IF(AND(L39&gt;=12,K40="シングル",K45="0"),K39,"")</f>
        <v/>
      </c>
      <c r="M53" s="1">
        <f>D15</f>
        <v>0</v>
      </c>
      <c r="N53" s="7">
        <f>LEN(M53)</f>
        <v>1</v>
      </c>
      <c r="O53" s="1">
        <f>H15</f>
        <v>0</v>
      </c>
      <c r="P53" s="7">
        <f>LEN(O53)</f>
        <v>1</v>
      </c>
    </row>
    <row r="54" spans="8:18" s="1" customFormat="1" ht="21" customHeight="1" x14ac:dyDescent="0.15">
      <c r="H54" s="2"/>
      <c r="M54" s="1" t="str">
        <f>VLOOKUP(D4,Sheet2!A3:B6,2,FALSE)</f>
        <v>シングル</v>
      </c>
      <c r="N54" s="5" t="str">
        <f>IF(AND(N39&lt;=6,M40="SL",M47=0,B38=1),M39,"")</f>
        <v/>
      </c>
      <c r="O54" s="1" t="str">
        <f>VLOOKUP(D4,Sheet2!A3:B6,2,FALSE)</f>
        <v>シングル</v>
      </c>
      <c r="P54" s="5" t="str">
        <f>IF(AND(P39&lt;=6,O40="SL",O47=0,B40&lt;&gt;1),O39,"")</f>
        <v/>
      </c>
    </row>
    <row r="55" spans="8:18" s="1" customFormat="1" ht="21" customHeight="1" x14ac:dyDescent="0.15">
      <c r="H55" s="2"/>
      <c r="N55" s="5" t="str">
        <f>IF(AND(N39&gt;=7,M40="SL",M47=0,B38=1),M39,"")</f>
        <v/>
      </c>
      <c r="P55" s="5" t="str">
        <f>IF(AND(P39&gt;=7,O40="SL",O47=0,B40&lt;&gt;1),O39,"")</f>
        <v/>
      </c>
    </row>
    <row r="56" spans="8:18" s="1" customFormat="1" ht="21" customHeight="1" x14ac:dyDescent="0.15">
      <c r="H56" s="2"/>
      <c r="N56" s="5" t="str">
        <f>IF(AND(N39&lt;=4,M40="SL",M47=0,B38&lt;&gt;1),M39,"")</f>
        <v/>
      </c>
      <c r="P56" s="1" t="str">
        <f>IF(AND(P39&lt;=4,O40="SL",O47=0,B40=1),O39,"")</f>
        <v/>
      </c>
    </row>
    <row r="57" spans="8:18" s="1" customFormat="1" ht="21" customHeight="1" x14ac:dyDescent="0.15">
      <c r="H57" s="2"/>
      <c r="N57" s="5" t="str">
        <f>IF(AND(N39&gt;=5,M40="SL",M47=0,B38&lt;&gt;1),M39,"")</f>
        <v/>
      </c>
      <c r="P57" s="1" t="str">
        <f>IF(AND(P39&gt;=5,O40="SL",O47=0,B40=1),O39,"")</f>
        <v/>
      </c>
    </row>
    <row r="58" spans="8:18" s="1" customFormat="1" ht="21" customHeight="1" x14ac:dyDescent="0.15">
      <c r="H58" s="2"/>
      <c r="N58" s="5">
        <f>IF(AND(N39&lt;=9,M40="シングル",M47=0),M39,"")</f>
        <v>0</v>
      </c>
      <c r="P58" s="5" t="str">
        <f>IF(AND(P39&lt;=9,O40="シングル",O47=0),O39,"")</f>
        <v/>
      </c>
    </row>
    <row r="59" spans="8:18" s="1" customFormat="1" ht="21" customHeight="1" x14ac:dyDescent="0.15">
      <c r="H59" s="2"/>
      <c r="N59" s="5" t="str">
        <f>IF(AND(N39&gt;=10,M40="シングル",M47=0),M39,"")</f>
        <v/>
      </c>
      <c r="P59" s="5" t="str">
        <f>IF(AND(P39&gt;=10,O40="シングル",O47=0),O39,"")</f>
        <v/>
      </c>
    </row>
  </sheetData>
  <sheetProtection algorithmName="SHA-512" hashValue="PI3fpSauLhfa3b8ToywsPenP76jW8yikPVNscmmd0xjfYoVYcLuP7Ti5UgJKt/4fwuWyXPllX3EVtM+pGX18gg==" saltValue="by4thcyOqw05aWHuIAMW5w==" spinCount="100000" sheet="1" objects="1" scenarios="1"/>
  <protectedRanges>
    <protectedRange sqref="D6:F8 D9:D20" name="範囲1"/>
  </protectedRanges>
  <dataConsolidate/>
  <mergeCells count="26">
    <mergeCell ref="B2:G2"/>
    <mergeCell ref="B4:C4"/>
    <mergeCell ref="B6:C6"/>
    <mergeCell ref="B7:C7"/>
    <mergeCell ref="B8:C8"/>
    <mergeCell ref="D4:F4"/>
    <mergeCell ref="D5:F5"/>
    <mergeCell ref="D6:F6"/>
    <mergeCell ref="D7:F7"/>
    <mergeCell ref="D8:F8"/>
    <mergeCell ref="B9:C9"/>
    <mergeCell ref="B10:C10"/>
    <mergeCell ref="B11:C11"/>
    <mergeCell ref="B12:C12"/>
    <mergeCell ref="B13:C13"/>
    <mergeCell ref="B26:F26"/>
    <mergeCell ref="B24:C24"/>
    <mergeCell ref="B25:C25"/>
    <mergeCell ref="B22:G22"/>
    <mergeCell ref="B14:C14"/>
    <mergeCell ref="B16:C16"/>
    <mergeCell ref="B17:C17"/>
    <mergeCell ref="B19:C19"/>
    <mergeCell ref="B20:C20"/>
    <mergeCell ref="D21:F21"/>
    <mergeCell ref="D24:F24"/>
  </mergeCells>
  <phoneticPr fontId="1"/>
  <dataValidations count="6">
    <dataValidation type="list" allowBlank="1" showInputMessage="1" showErrorMessage="1" sqref="B15:C15" xr:uid="{00000000-0002-0000-0000-000001000000}">
      <formula1>"発注者名,発注者"</formula1>
    </dataValidation>
    <dataValidation type="list" allowBlank="1" showInputMessage="1" showErrorMessage="1" sqref="D4:E4" xr:uid="{FF07F503-F1AA-4A78-B194-996ECC013256}">
      <formula1>"HTDー151_1100ｘ1400_白,HTDー101_1100ｘ1400_高輝度,HTDー061_550ｘ1400_白,HTDー051_550ｘ1400_高輝度"</formula1>
    </dataValidation>
    <dataValidation type="list" allowBlank="1" showInputMessage="1" showErrorMessage="1" sqref="B18:C18" xr:uid="{00000000-0002-0000-0000-000002000000}">
      <formula1>INDIRECT(B15)</formula1>
    </dataValidation>
    <dataValidation type="list" allowBlank="1" showInputMessage="1" showErrorMessage="1" sqref="D25:E25" xr:uid="{79389892-94C8-4279-A8E8-0D25473D8125}">
      <formula1>INDIRECT($D$24)</formula1>
    </dataValidation>
    <dataValidation type="list" allowBlank="1" showInputMessage="1" showErrorMessage="1" sqref="F25:G25" xr:uid="{DCAB0F70-B040-40B4-8EC5-C12DB7CE3919}">
      <formula1>INDIRECT($D$25)</formula1>
    </dataValidation>
    <dataValidation type="list" allowBlank="1" showInputMessage="1" showErrorMessage="1" sqref="D24:G24" xr:uid="{369D7F70-9CB8-47CB-9FBF-42EA9F7CF6A6}">
      <formula1>"絵無し,中絵入り,全面バック_線入り,全面バック_線無し"</formula1>
    </dataValidation>
  </dataValidations>
  <printOptions horizontalCentered="1" verticalCentered="1"/>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5" r:id="rId4" name="Drop Down 427">
              <controlPr defaultSize="0" autoLine="0" autoPict="0">
                <anchor>
                  <from>
                    <xdr:col>16</xdr:col>
                    <xdr:colOff>333375</xdr:colOff>
                    <xdr:row>25</xdr:row>
                    <xdr:rowOff>114300</xdr:rowOff>
                  </from>
                  <to>
                    <xdr:col>18</xdr:col>
                    <xdr:colOff>209550</xdr:colOff>
                    <xdr:row>26</xdr:row>
                    <xdr:rowOff>104775</xdr:rowOff>
                  </to>
                </anchor>
              </controlPr>
            </control>
          </mc:Choice>
        </mc:AlternateContent>
        <mc:AlternateContent xmlns:mc="http://schemas.openxmlformats.org/markup-compatibility/2006">
          <mc:Choice Requires="x14">
            <control shapeId="2476" r:id="rId5" name="Drop Down 428">
              <controlPr defaultSize="0" autoLine="0" autoPict="0">
                <anchor>
                  <from>
                    <xdr:col>16</xdr:col>
                    <xdr:colOff>333375</xdr:colOff>
                    <xdr:row>28</xdr:row>
                    <xdr:rowOff>28575</xdr:rowOff>
                  </from>
                  <to>
                    <xdr:col>18</xdr:col>
                    <xdr:colOff>209550</xdr:colOff>
                    <xdr:row>29</xdr:row>
                    <xdr:rowOff>19050</xdr:rowOff>
                  </to>
                </anchor>
              </controlPr>
            </control>
          </mc:Choice>
        </mc:AlternateContent>
        <mc:AlternateContent xmlns:mc="http://schemas.openxmlformats.org/markup-compatibility/2006">
          <mc:Choice Requires="x14">
            <control shapeId="2477" r:id="rId6" name="Drop Down 429">
              <controlPr defaultSize="0" autoLine="0" autoPict="0">
                <anchor>
                  <from>
                    <xdr:col>17</xdr:col>
                    <xdr:colOff>304800</xdr:colOff>
                    <xdr:row>29</xdr:row>
                    <xdr:rowOff>171450</xdr:rowOff>
                  </from>
                  <to>
                    <xdr:col>18</xdr:col>
                    <xdr:colOff>219075</xdr:colOff>
                    <xdr:row>30</xdr:row>
                    <xdr:rowOff>161925</xdr:rowOff>
                  </to>
                </anchor>
              </controlPr>
            </control>
          </mc:Choice>
        </mc:AlternateContent>
        <mc:AlternateContent xmlns:mc="http://schemas.openxmlformats.org/markup-compatibility/2006">
          <mc:Choice Requires="x14">
            <control shapeId="2478" r:id="rId7" name="Drop Down 430">
              <controlPr defaultSize="0" autoLine="0" autoPict="0">
                <anchor>
                  <from>
                    <xdr:col>16</xdr:col>
                    <xdr:colOff>590550</xdr:colOff>
                    <xdr:row>31</xdr:row>
                    <xdr:rowOff>247650</xdr:rowOff>
                  </from>
                  <to>
                    <xdr:col>18</xdr:col>
                    <xdr:colOff>190500</xdr:colOff>
                    <xdr:row>32</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843A2-69D8-426F-8E87-04EFE780BE74}">
  <dimension ref="B1:U63"/>
  <sheetViews>
    <sheetView showGridLines="0" showRowColHeaders="0" showZeros="0" zoomScale="120" zoomScaleNormal="120" workbookViewId="0">
      <selection activeCell="D13" sqref="D13"/>
    </sheetView>
  </sheetViews>
  <sheetFormatPr defaultRowHeight="21" customHeight="1" x14ac:dyDescent="0.15"/>
  <cols>
    <col min="1" max="1" width="2.625" customWidth="1"/>
    <col min="2" max="2" width="10.5" customWidth="1"/>
    <col min="3" max="3" width="2.25" customWidth="1"/>
    <col min="4" max="4" width="28.5" customWidth="1"/>
    <col min="5" max="5" width="2.375" customWidth="1"/>
    <col min="6" max="6" width="27.125" customWidth="1"/>
    <col min="7" max="7" width="2.25" customWidth="1"/>
    <col min="8" max="8" width="2.5" style="3" customWidth="1"/>
    <col min="9" max="18" width="8.625" customWidth="1"/>
    <col min="19" max="19" width="7.875" customWidth="1"/>
  </cols>
  <sheetData>
    <row r="1" spans="2:7" ht="21" customHeight="1" thickBot="1" x14ac:dyDescent="0.2"/>
    <row r="2" spans="2:7" ht="21" customHeight="1" thickTop="1" thickBot="1" x14ac:dyDescent="0.2">
      <c r="B2" s="52" t="s">
        <v>54</v>
      </c>
      <c r="C2" s="53"/>
      <c r="D2" s="53"/>
      <c r="E2" s="53"/>
      <c r="F2" s="53"/>
      <c r="G2" s="54"/>
    </row>
    <row r="3" spans="2:7" ht="21" customHeight="1" thickTop="1" thickBot="1" x14ac:dyDescent="0.2"/>
    <row r="4" spans="2:7" ht="21" customHeight="1" thickTop="1" thickBot="1" x14ac:dyDescent="0.2">
      <c r="B4" s="55" t="s">
        <v>21</v>
      </c>
      <c r="C4" s="56"/>
      <c r="D4" s="59" t="s">
        <v>22</v>
      </c>
      <c r="E4" s="60"/>
      <c r="F4" s="60"/>
      <c r="G4" s="22"/>
    </row>
    <row r="5" spans="2:7" ht="21" customHeight="1" thickTop="1" thickBot="1" x14ac:dyDescent="0.2">
      <c r="B5" s="20"/>
      <c r="C5" s="20"/>
      <c r="D5" s="61" t="s">
        <v>47</v>
      </c>
      <c r="E5" s="61"/>
      <c r="F5" s="62"/>
    </row>
    <row r="6" spans="2:7" ht="21" customHeight="1" thickTop="1" thickBot="1" x14ac:dyDescent="0.2">
      <c r="B6" s="57" t="s">
        <v>0</v>
      </c>
      <c r="C6" s="58"/>
      <c r="D6" s="72" t="s">
        <v>503</v>
      </c>
      <c r="E6" s="73"/>
      <c r="F6" s="73"/>
      <c r="G6" s="23"/>
    </row>
    <row r="7" spans="2:7" ht="21" customHeight="1" thickTop="1" thickBot="1" x14ac:dyDescent="0.2">
      <c r="B7" s="45" t="s">
        <v>1</v>
      </c>
      <c r="C7" s="46"/>
      <c r="D7" s="65"/>
      <c r="E7" s="66"/>
      <c r="F7" s="66"/>
      <c r="G7" s="17"/>
    </row>
    <row r="8" spans="2:7" ht="21" customHeight="1" thickTop="1" thickBot="1" x14ac:dyDescent="0.2">
      <c r="B8" s="45" t="s">
        <v>2</v>
      </c>
      <c r="C8" s="46"/>
      <c r="D8" s="67"/>
      <c r="E8" s="68"/>
      <c r="F8" s="68"/>
      <c r="G8" s="18"/>
    </row>
    <row r="9" spans="2:7" ht="21" customHeight="1" thickTop="1" thickBot="1" x14ac:dyDescent="0.2">
      <c r="B9" s="47" t="s">
        <v>493</v>
      </c>
      <c r="C9" s="48"/>
      <c r="D9" s="10"/>
      <c r="E9" s="27"/>
      <c r="F9" s="29"/>
      <c r="G9" s="12"/>
    </row>
    <row r="10" spans="2:7" ht="21" customHeight="1" thickTop="1" thickBot="1" x14ac:dyDescent="0.2">
      <c r="B10" s="47" t="s">
        <v>494</v>
      </c>
      <c r="C10" s="48"/>
      <c r="D10" s="10"/>
      <c r="E10" s="27"/>
      <c r="F10" s="29"/>
      <c r="G10" s="12"/>
    </row>
    <row r="11" spans="2:7" ht="21" customHeight="1" thickTop="1" thickBot="1" x14ac:dyDescent="0.2">
      <c r="B11" s="45" t="s">
        <v>13</v>
      </c>
      <c r="C11" s="46"/>
      <c r="D11" s="13">
        <v>44928</v>
      </c>
      <c r="E11" s="25"/>
      <c r="F11" s="30"/>
      <c r="G11" s="14"/>
    </row>
    <row r="12" spans="2:7" ht="21" customHeight="1" thickTop="1" thickBot="1" x14ac:dyDescent="0.2">
      <c r="B12" s="45" t="s">
        <v>14</v>
      </c>
      <c r="C12" s="46"/>
      <c r="D12" s="15" t="s">
        <v>502</v>
      </c>
      <c r="E12" s="26"/>
      <c r="F12" s="31"/>
      <c r="G12" s="16"/>
    </row>
    <row r="13" spans="2:7" ht="21" customHeight="1" thickTop="1" thickBot="1" x14ac:dyDescent="0.2">
      <c r="B13" s="45" t="s">
        <v>495</v>
      </c>
      <c r="C13" s="46"/>
      <c r="D13" s="10"/>
      <c r="E13" s="27"/>
      <c r="F13" s="29"/>
      <c r="G13" s="12"/>
    </row>
    <row r="14" spans="2:7" ht="21" customHeight="1" thickTop="1" thickBot="1" x14ac:dyDescent="0.2">
      <c r="B14" s="45" t="s">
        <v>496</v>
      </c>
      <c r="C14" s="46"/>
      <c r="D14" s="10"/>
      <c r="E14" s="27"/>
      <c r="F14" s="29"/>
      <c r="G14" s="12"/>
    </row>
    <row r="15" spans="2:7" ht="21" customHeight="1" thickTop="1" thickBot="1" x14ac:dyDescent="0.2">
      <c r="B15" s="70" t="str">
        <f>'1枚目'!B15</f>
        <v>発注者</v>
      </c>
      <c r="C15" s="71"/>
      <c r="D15" s="32"/>
      <c r="E15" s="33"/>
      <c r="F15" s="28"/>
      <c r="G15" s="9"/>
    </row>
    <row r="16" spans="2:7" ht="21" customHeight="1" thickTop="1" thickBot="1" x14ac:dyDescent="0.2">
      <c r="B16" s="45" t="s">
        <v>497</v>
      </c>
      <c r="C16" s="46"/>
      <c r="D16" s="32"/>
      <c r="E16" s="33"/>
      <c r="F16" s="28"/>
      <c r="G16" s="9"/>
    </row>
    <row r="17" spans="2:8" ht="21" customHeight="1" thickTop="1" thickBot="1" x14ac:dyDescent="0.2">
      <c r="B17" s="47" t="s">
        <v>19</v>
      </c>
      <c r="C17" s="48"/>
      <c r="D17" s="10"/>
      <c r="E17" s="27"/>
      <c r="F17" s="29"/>
      <c r="G17" s="11"/>
    </row>
    <row r="18" spans="2:8" ht="21" customHeight="1" thickTop="1" thickBot="1" x14ac:dyDescent="0.2">
      <c r="B18" s="70" t="str">
        <f>'1枚目'!B18</f>
        <v>施工者</v>
      </c>
      <c r="C18" s="71"/>
      <c r="D18" s="10"/>
      <c r="E18" s="27"/>
      <c r="F18" s="29"/>
      <c r="G18" s="12"/>
    </row>
    <row r="19" spans="2:8" ht="21" customHeight="1" thickTop="1" thickBot="1" x14ac:dyDescent="0.2">
      <c r="B19" s="45" t="s">
        <v>498</v>
      </c>
      <c r="C19" s="46"/>
      <c r="D19" s="10"/>
      <c r="E19" s="27"/>
      <c r="F19" s="29"/>
      <c r="G19" s="12"/>
    </row>
    <row r="20" spans="2:8" ht="21" customHeight="1" thickTop="1" thickBot="1" x14ac:dyDescent="0.2">
      <c r="B20" s="47" t="s">
        <v>20</v>
      </c>
      <c r="C20" s="48"/>
      <c r="D20" s="10"/>
      <c r="E20" s="27"/>
      <c r="F20" s="29"/>
      <c r="G20" s="11"/>
    </row>
    <row r="21" spans="2:8" ht="21" customHeight="1" thickTop="1" thickBot="1" x14ac:dyDescent="0.2">
      <c r="D21" s="49"/>
      <c r="E21" s="49"/>
      <c r="F21" s="49"/>
      <c r="G21" s="19"/>
    </row>
    <row r="22" spans="2:8" ht="21" customHeight="1" thickTop="1" thickBot="1" x14ac:dyDescent="0.2">
      <c r="B22" s="42" t="s">
        <v>48</v>
      </c>
      <c r="C22" s="43"/>
      <c r="D22" s="43"/>
      <c r="E22" s="43"/>
      <c r="F22" s="43"/>
      <c r="G22" s="44"/>
    </row>
    <row r="23" spans="2:8" ht="21" customHeight="1" thickTop="1" thickBot="1" x14ac:dyDescent="0.2"/>
    <row r="24" spans="2:8" ht="21" customHeight="1" thickTop="1" thickBot="1" x14ac:dyDescent="0.2">
      <c r="B24" s="40" t="s">
        <v>49</v>
      </c>
      <c r="C24" s="41"/>
      <c r="D24" s="50" t="s">
        <v>51</v>
      </c>
      <c r="E24" s="51"/>
      <c r="F24" s="51"/>
      <c r="G24" s="23"/>
    </row>
    <row r="25" spans="2:8" ht="21" customHeight="1" thickTop="1" thickBot="1" x14ac:dyDescent="0.2">
      <c r="B25" s="40" t="s">
        <v>50</v>
      </c>
      <c r="C25" s="41"/>
      <c r="D25" s="37" t="s">
        <v>492</v>
      </c>
      <c r="E25" s="34"/>
      <c r="F25" s="38" t="s">
        <v>492</v>
      </c>
      <c r="G25" s="17"/>
    </row>
    <row r="26" spans="2:8" ht="21" customHeight="1" thickTop="1" x14ac:dyDescent="0.15">
      <c r="B26" s="69" t="s">
        <v>490</v>
      </c>
      <c r="C26" s="69"/>
      <c r="D26" s="69"/>
      <c r="E26" s="69"/>
      <c r="F26" s="69"/>
      <c r="G26" s="21"/>
    </row>
    <row r="27" spans="2:8" ht="21" customHeight="1" x14ac:dyDescent="0.15">
      <c r="B27" s="1"/>
      <c r="C27" s="1"/>
      <c r="F27" s="1"/>
      <c r="G27" s="1"/>
      <c r="H27" s="2"/>
    </row>
    <row r="28" spans="2:8" s="1" customFormat="1" ht="21" customHeight="1" x14ac:dyDescent="0.15">
      <c r="B28" s="1" t="s">
        <v>3</v>
      </c>
      <c r="C28" s="1" t="str">
        <f>SUBSTITUTE(D18,"・","･")</f>
        <v/>
      </c>
      <c r="F28" s="35" t="s">
        <v>501</v>
      </c>
      <c r="G28" s="4"/>
      <c r="H28" s="2"/>
    </row>
    <row r="29" spans="2:8" s="1" customFormat="1" ht="21" customHeight="1" x14ac:dyDescent="0.15">
      <c r="B29" s="1" t="s">
        <v>5</v>
      </c>
      <c r="F29" s="4">
        <v>1</v>
      </c>
      <c r="G29" s="4"/>
      <c r="H29" s="2"/>
    </row>
    <row r="30" spans="2:8" s="1" customFormat="1" ht="21" customHeight="1" x14ac:dyDescent="0.15">
      <c r="B30" s="1" t="s">
        <v>6</v>
      </c>
      <c r="F30" s="4">
        <v>2</v>
      </c>
      <c r="G30" s="4"/>
      <c r="H30" s="2"/>
    </row>
    <row r="31" spans="2:8" s="1" customFormat="1" ht="21" customHeight="1" x14ac:dyDescent="0.15">
      <c r="B31" s="1" t="s">
        <v>9</v>
      </c>
      <c r="F31" s="4">
        <v>3</v>
      </c>
      <c r="G31" s="4"/>
      <c r="H31" s="2"/>
    </row>
    <row r="32" spans="2:8" s="1" customFormat="1" ht="21" customHeight="1" x14ac:dyDescent="0.15">
      <c r="B32" s="1" t="s">
        <v>4</v>
      </c>
      <c r="F32" s="4">
        <v>4</v>
      </c>
      <c r="G32" s="4"/>
      <c r="H32" s="2"/>
    </row>
    <row r="33" spans="2:20" s="1" customFormat="1" ht="21" customHeight="1" x14ac:dyDescent="0.15">
      <c r="B33" s="1" t="s">
        <v>7</v>
      </c>
      <c r="F33" s="4">
        <v>5</v>
      </c>
      <c r="G33" s="4"/>
      <c r="H33" s="2"/>
    </row>
    <row r="34" spans="2:20" s="1" customFormat="1" ht="21" customHeight="1" x14ac:dyDescent="0.15">
      <c r="B34" s="1" t="s">
        <v>8</v>
      </c>
      <c r="F34" s="4">
        <v>6</v>
      </c>
      <c r="G34" s="4"/>
      <c r="H34" s="2"/>
    </row>
    <row r="35" spans="2:20" s="1" customFormat="1" ht="21" customHeight="1" x14ac:dyDescent="0.15">
      <c r="B35" s="1" t="s">
        <v>10</v>
      </c>
      <c r="F35" s="4">
        <v>7</v>
      </c>
      <c r="G35" s="4"/>
      <c r="H35" s="2"/>
    </row>
    <row r="36" spans="2:20" s="1" customFormat="1" ht="21" customHeight="1" x14ac:dyDescent="0.15">
      <c r="H36" s="2"/>
    </row>
    <row r="37" spans="2:20" s="1" customFormat="1" ht="21" customHeight="1" x14ac:dyDescent="0.15">
      <c r="B37" s="1" t="str">
        <f>VLOOKUP(B38,Sheet1!E2:F5,2,FALSE)&amp;I40</f>
        <v>マークなしシングル</v>
      </c>
      <c r="C37" s="1" t="str">
        <f>IF(I40="シングル",B37,"マークなしシングル")</f>
        <v>マークなしシングル</v>
      </c>
      <c r="H37" s="2"/>
    </row>
    <row r="38" spans="2:20" s="1" customFormat="1" ht="21" customHeight="1" x14ac:dyDescent="0.15">
      <c r="B38" s="8">
        <v>1</v>
      </c>
      <c r="C38" s="5"/>
      <c r="H38" s="2"/>
    </row>
    <row r="39" spans="2:20" s="1" customFormat="1" ht="21" customHeight="1" x14ac:dyDescent="0.15">
      <c r="B39" s="1" t="str">
        <f>VLOOKUP(B38,Sheet1!E2:F5,2,FALSE)&amp;"2"&amp;I40</f>
        <v>マークなし2シングル</v>
      </c>
      <c r="C39" s="5" t="str">
        <f>IF(I40="SL",B39,"マークなし2SL")</f>
        <v>マークなし2SL</v>
      </c>
      <c r="H39" s="2"/>
      <c r="I39" s="1">
        <f>D9</f>
        <v>0</v>
      </c>
      <c r="J39" s="7">
        <f>LEN(I39)</f>
        <v>1</v>
      </c>
      <c r="K39" s="1">
        <f>D13</f>
        <v>0</v>
      </c>
      <c r="L39" s="7">
        <f>LEN(K39)</f>
        <v>1</v>
      </c>
      <c r="M39" s="1">
        <f>D15</f>
        <v>0</v>
      </c>
      <c r="N39" s="7">
        <f>LEN(M39)</f>
        <v>1</v>
      </c>
      <c r="O39" s="1" t="str">
        <f>C28</f>
        <v/>
      </c>
      <c r="P39" s="7">
        <f>LEN(O39)</f>
        <v>0</v>
      </c>
      <c r="Q39" s="1" t="str">
        <f>IF(ISNUMBER($D11),TEXT($D11,"e"),"")</f>
        <v>5</v>
      </c>
      <c r="R39" s="1">
        <f>LEN(Q39)</f>
        <v>1</v>
      </c>
      <c r="S39" s="1" t="str">
        <f>IF(O40="SL",B15,"")</f>
        <v/>
      </c>
      <c r="T39" s="1" t="str">
        <f>IF(O40="シングル",B15,"")</f>
        <v>発注者</v>
      </c>
    </row>
    <row r="40" spans="2:20" s="1" customFormat="1" ht="21" customHeight="1" x14ac:dyDescent="0.15">
      <c r="B40" s="8">
        <v>2</v>
      </c>
      <c r="H40" s="2"/>
      <c r="I40" s="1" t="str">
        <f>VLOOKUP(D4,Sheet2!A3:B6,2,FALSE)</f>
        <v>シングル</v>
      </c>
      <c r="J40" s="5" t="str">
        <f>IF(AND(J39&lt;=4,I40="SL"),I39,"")</f>
        <v/>
      </c>
      <c r="K40" s="1" t="str">
        <f>VLOOKUP(D4,Sheet2!A3:B6,2,FALSE)</f>
        <v>シングル</v>
      </c>
      <c r="L40" s="5" t="str">
        <f>IF(AND(L39&lt;=8,K40="SL",K45="1"),K39,"")</f>
        <v/>
      </c>
      <c r="M40" s="1" t="str">
        <f>VLOOKUP(D4,Sheet2!A3:B6,2,FALSE)</f>
        <v>シングル</v>
      </c>
      <c r="N40" s="5" t="str">
        <f>IF(AND(N39&lt;=8,M40="SL",M47=1,B38=1),M39,"")</f>
        <v/>
      </c>
      <c r="O40" s="1" t="str">
        <f>VLOOKUP(D4,Sheet2!A3:B6,2,FALSE)</f>
        <v>シングル</v>
      </c>
      <c r="P40" s="5" t="str">
        <f>IF(AND(P39&lt;=8,O40="SL",O47=1,B40&lt;&gt;1),O39,"")</f>
        <v/>
      </c>
      <c r="Q40" s="1" t="str">
        <f>IF(ISNUMBER($D11),TEXT($D11,"m"),"")</f>
        <v>1</v>
      </c>
      <c r="R40" s="1">
        <f>LEN(Q40)</f>
        <v>1</v>
      </c>
      <c r="S40" s="1" t="str">
        <f>IF(O40="SL",B18,"")</f>
        <v/>
      </c>
      <c r="T40" s="1" t="str">
        <f>IF(O40="シングル",B18,"")</f>
        <v>施工者</v>
      </c>
    </row>
    <row r="41" spans="2:20" s="1" customFormat="1" ht="21" customHeight="1" x14ac:dyDescent="0.15">
      <c r="B41" s="6" t="str">
        <f>IF(I40="SL","1","2")</f>
        <v>2</v>
      </c>
      <c r="C41" s="1" t="str">
        <f>IF(B42="11","社マークSLあり","社マークSLなし")</f>
        <v>社マークSLなし</v>
      </c>
      <c r="H41" s="2"/>
      <c r="J41" s="5" t="str">
        <f>IF(AND(J39&gt;=5,I40="SL"),I39,"")</f>
        <v/>
      </c>
      <c r="L41" s="5" t="str">
        <f>IF(AND(L39&gt;=9,K40="SL",K45="1"),K39,"")</f>
        <v/>
      </c>
      <c r="N41" s="5" t="str">
        <f>IF(AND(N39&gt;=9,M40="SL",M47=1,B38=1),M39,"")</f>
        <v/>
      </c>
      <c r="P41" s="5" t="str">
        <f>IF(AND(P39&gt;=9,O40="SL",O47=1,B40&lt;&gt;1),O39,"")</f>
        <v/>
      </c>
      <c r="Q41" s="1" t="str">
        <f>IF(ISNUMBER($D11),TEXT($D11,"d"),"")</f>
        <v>2</v>
      </c>
      <c r="R41" s="1">
        <f>LEN(Q41)</f>
        <v>1</v>
      </c>
      <c r="S41" s="1" t="str">
        <f>IF(O40="SL","電話","")</f>
        <v/>
      </c>
      <c r="T41" s="1" t="str">
        <f>IF(O40="シングル","電話","")</f>
        <v>電話</v>
      </c>
    </row>
    <row r="42" spans="2:20" s="1" customFormat="1" ht="21" customHeight="1" x14ac:dyDescent="0.15">
      <c r="B42" s="6" t="str">
        <f>B40&amp;B41</f>
        <v>22</v>
      </c>
      <c r="C42" s="1" t="str">
        <f>IF(B42="12","社マークシングルあり","社マークシングルなし")</f>
        <v>社マークシングルなし</v>
      </c>
      <c r="H42" s="2"/>
      <c r="J42" s="5">
        <f>IF(AND(J39&lt;=6,I40="シングル"),I39,"")</f>
        <v>0</v>
      </c>
      <c r="L42" s="5" t="str">
        <f>IF(AND(L39&lt;=16,K40="シングル",K45="1"),K39,"")</f>
        <v/>
      </c>
      <c r="N42" s="5" t="str">
        <f>IF(AND(N39&lt;=6,M40="SL",M47=1,B38&lt;&gt;1),M39,"")</f>
        <v/>
      </c>
      <c r="P42" s="1" t="str">
        <f>IF(AND(P39&lt;=6,O40="SL",O47=1,B40=1),O39,"")</f>
        <v/>
      </c>
      <c r="Q42" s="1" t="str">
        <f>IF(AND(R39=1,O40="SL"),Q39,"")</f>
        <v/>
      </c>
      <c r="R42" s="1" t="str">
        <f>IF(AND(R39=1,O40="シングル"),Q39,"")</f>
        <v>5</v>
      </c>
    </row>
    <row r="43" spans="2:20" s="1" customFormat="1" ht="21" customHeight="1" x14ac:dyDescent="0.15">
      <c r="H43" s="2"/>
      <c r="J43" s="5" t="str">
        <f>IF(AND(J39&gt;=7,I40="シングル"),I39,"")</f>
        <v/>
      </c>
      <c r="L43" s="5" t="str">
        <f>IF(AND(L39&gt;=17,K40="シングル",K45="1"),K39,"")</f>
        <v/>
      </c>
      <c r="N43" s="5" t="str">
        <f>IF(AND(N39&gt;=7,M40="SL",M47=1,B38&lt;&gt;1),M39,"")</f>
        <v/>
      </c>
      <c r="P43" s="1" t="str">
        <f>IF(AND(P39&gt;=7,O40="SL",O47=1,B40=1),O39,"")</f>
        <v/>
      </c>
      <c r="Q43" s="1" t="str">
        <f>IF(AND(R39=2,O40="SL"),Q39,"")</f>
        <v/>
      </c>
      <c r="R43" s="1" t="str">
        <f>IF(AND(R39=2,O40="シングル"),Q39,"")</f>
        <v/>
      </c>
    </row>
    <row r="44" spans="2:20" s="1" customFormat="1" ht="21" customHeight="1" x14ac:dyDescent="0.15">
      <c r="H44" s="2"/>
      <c r="I44" s="1">
        <f>D10</f>
        <v>0</v>
      </c>
      <c r="J44" s="7">
        <f>LEN(I44)</f>
        <v>1</v>
      </c>
      <c r="K44" s="1">
        <f>D14</f>
        <v>0</v>
      </c>
      <c r="L44" s="7">
        <f>LEN(K44)</f>
        <v>1</v>
      </c>
      <c r="N44" s="5" t="str">
        <f>IF(AND(N39&lt;=12,M40="シングル",M47=1),M39,"")</f>
        <v/>
      </c>
      <c r="P44" s="5" t="str">
        <f>IF(AND(P39&lt;=12,O40="シングル",O47=1),O39,"")</f>
        <v/>
      </c>
      <c r="Q44" s="1" t="str">
        <f>IF(AND(R40=1,O40="SL"),Q40,"")</f>
        <v/>
      </c>
      <c r="R44" s="1" t="str">
        <f>IF(AND(R40=1,O40="シングル"),Q40,"")</f>
        <v>1</v>
      </c>
    </row>
    <row r="45" spans="2:20" s="1" customFormat="1" ht="21" customHeight="1" x14ac:dyDescent="0.15">
      <c r="H45" s="2"/>
      <c r="J45" s="5" t="str">
        <f>IF(AND(J44&lt;=4,I40="SL"),I44,"")</f>
        <v/>
      </c>
      <c r="K45" s="1" t="str">
        <f>IF(ISTEXT(D14),"1","0")</f>
        <v>0</v>
      </c>
      <c r="L45" s="5" t="str">
        <f>IF(AND(L44&lt;=8,K40="SL",K45="1"),K44,"")</f>
        <v/>
      </c>
      <c r="N45" s="5" t="str">
        <f>IF(AND(N39&gt;=13,M40="シングル",M47=1),M39,"")</f>
        <v/>
      </c>
      <c r="P45" s="5" t="str">
        <f>IF(AND(P39&gt;=13,O40="シングル",O47=1),O39,"")</f>
        <v/>
      </c>
      <c r="Q45" s="1" t="str">
        <f>IF(AND(R41=1,O40="SL"),Q41,"")</f>
        <v/>
      </c>
      <c r="R45" s="1" t="str">
        <f>IF(AND(R41=1,O40="シングル"),Q41,"")</f>
        <v>2</v>
      </c>
    </row>
    <row r="46" spans="2:20" s="1" customFormat="1" ht="21" customHeight="1" x14ac:dyDescent="0.15">
      <c r="H46" s="2"/>
      <c r="J46" s="5" t="str">
        <f>IF(AND(J44&gt;=5,I40="SL"),I44,"")</f>
        <v/>
      </c>
      <c r="L46" s="5" t="str">
        <f>IF(AND(L44&gt;=9,K40="SL",K45="1"),K44,"")</f>
        <v/>
      </c>
      <c r="M46" s="1">
        <f>D16</f>
        <v>0</v>
      </c>
      <c r="N46" s="7">
        <f>LEN(M46)</f>
        <v>1</v>
      </c>
      <c r="O46" s="1">
        <f>D19</f>
        <v>0</v>
      </c>
      <c r="P46" s="7">
        <f>LEN(O46)</f>
        <v>1</v>
      </c>
      <c r="Q46" s="1" t="str">
        <f>IF(AND(R40=2,O40="SL"),Q40,"")</f>
        <v/>
      </c>
      <c r="R46" s="1" t="str">
        <f>IF(AND(R40=2,O40="シングル"),Q40,"")</f>
        <v/>
      </c>
    </row>
    <row r="47" spans="2:20" s="1" customFormat="1" ht="21" customHeight="1" x14ac:dyDescent="0.15">
      <c r="H47" s="2"/>
      <c r="J47" s="5">
        <f>IF(AND(J44&lt;=6,I40="シングル"),I44,"")</f>
        <v>0</v>
      </c>
      <c r="L47" s="5" t="str">
        <f>IF(AND(L44&lt;=15,K40="シングル",K45="1"),K44,"")</f>
        <v/>
      </c>
      <c r="M47" s="1">
        <f>IF(ISTEXT(D16),1,0)</f>
        <v>0</v>
      </c>
      <c r="N47" s="5" t="str">
        <f>IF(AND(N46&lt;=9,M40="SL",M47=1,B38=1),M46,"")</f>
        <v/>
      </c>
      <c r="O47" s="1">
        <f>IF(ISTEXT(D19),1,0)</f>
        <v>0</v>
      </c>
      <c r="P47" s="5" t="str">
        <f>IF(AND(P46&lt;=9,O40="SL",O47=1,B40&lt;&gt;1),O46,"")</f>
        <v/>
      </c>
      <c r="Q47" s="1" t="str">
        <f>IF(AND(R41=2,O40="SL"),Q41,"")</f>
        <v/>
      </c>
      <c r="R47" s="1" t="str">
        <f>IF(AND(R41=2,O40="シングル"),Q41,"")</f>
        <v/>
      </c>
    </row>
    <row r="48" spans="2:20" s="1" customFormat="1" ht="21" customHeight="1" x14ac:dyDescent="0.15">
      <c r="H48" s="2"/>
      <c r="J48" s="1" t="str">
        <f>IF(AND(J44&gt;=7,I40="シングル"),I44,"")</f>
        <v/>
      </c>
      <c r="L48" s="1" t="str">
        <f>IF(AND(L44&gt;=16,K40="シングル",K45="1"),K44,"")</f>
        <v/>
      </c>
      <c r="N48" s="5" t="str">
        <f>IF(AND(N46&gt;=10,M40="SL",M47=1,B38=1),M46,"")</f>
        <v/>
      </c>
      <c r="P48" s="5" t="str">
        <f>IF(AND(P46&gt;=10,O40="SL",O47=1,B40&lt;&gt;1),O46,"")</f>
        <v/>
      </c>
      <c r="Q48" s="1" t="str">
        <f>SUBSTITUTE(D12,"：",":")</f>
        <v>8:00～17:00</v>
      </c>
    </row>
    <row r="49" spans="8:21" s="1" customFormat="1" ht="21" customHeight="1" x14ac:dyDescent="0.15">
      <c r="H49" s="2"/>
      <c r="K49" s="1">
        <f>D13</f>
        <v>0</v>
      </c>
      <c r="L49" s="7">
        <f>LEN(K49)</f>
        <v>1</v>
      </c>
      <c r="N49" s="5" t="str">
        <f>IF(AND(N46&lt;=7,M40="SL",M47=1,B38&lt;&gt;1),M46,"")</f>
        <v/>
      </c>
      <c r="P49" s="1" t="str">
        <f>IF(AND(P46&lt;=7,O40="SL",O47=1,B40=1),O46,"")</f>
        <v/>
      </c>
      <c r="Q49" s="1" t="str">
        <f>IF(O40="SL",Q48,"")</f>
        <v/>
      </c>
      <c r="R49" s="1" t="str">
        <f>IF(O40="シングル",Q48,"")</f>
        <v>8:00～17:00</v>
      </c>
    </row>
    <row r="50" spans="8:21" s="1" customFormat="1" ht="21" customHeight="1" x14ac:dyDescent="0.15">
      <c r="H50" s="2"/>
      <c r="K50" s="1" t="str">
        <f>VLOOKUP(D4,Sheet2!A3:B6,2,FALSE)</f>
        <v>シングル</v>
      </c>
      <c r="L50" s="5" t="str">
        <f>IF(AND(L39&lt;=7,K40="SL",K45="0"),K39,"")</f>
        <v/>
      </c>
      <c r="N50" s="5" t="str">
        <f>IF(AND(N46&gt;=8,M40="SL",M47=1,B38&lt;&gt;1),M46,"")</f>
        <v/>
      </c>
      <c r="P50" s="1" t="str">
        <f>IF(AND(P46&gt;=8,O40="SL",O47=1,B40=1),O46,"")</f>
        <v/>
      </c>
      <c r="Q50" s="1" t="str">
        <f>IF(AND(O40="SL",D17&lt;&gt;""),D17,"")</f>
        <v/>
      </c>
      <c r="R50" s="1" t="str">
        <f>IF(AND(O40="シングル",D17&lt;&gt;""),D17,"")</f>
        <v/>
      </c>
    </row>
    <row r="51" spans="8:21" s="1" customFormat="1" ht="21" customHeight="1" x14ac:dyDescent="0.15">
      <c r="H51" s="2"/>
      <c r="L51" s="5" t="str">
        <f>IF(AND(L39&gt;=8,K40="SL",K45="0"),K39,"")</f>
        <v/>
      </c>
      <c r="N51" s="5" t="str">
        <f>IF(AND(N46&lt;=15,M40="シングル",M47=1),M46,"")</f>
        <v/>
      </c>
      <c r="P51" s="5" t="str">
        <f>IF(AND(P46&lt;=15,O40="シングル",O47=1),O46,"")</f>
        <v/>
      </c>
      <c r="Q51" s="1" t="str">
        <f>IF(AND(O40="SL",D20&lt;&gt;""),D20,"")</f>
        <v/>
      </c>
      <c r="R51" s="1" t="str">
        <f>IF(AND(O40="シングル",D20&lt;&gt;""),D20,"")</f>
        <v/>
      </c>
    </row>
    <row r="52" spans="8:21" s="1" customFormat="1" ht="21" customHeight="1" x14ac:dyDescent="0.15">
      <c r="H52" s="2"/>
      <c r="L52" s="5">
        <f>IF(AND(L39&lt;=11,K40="シングル",K45="0"),K39,"")</f>
        <v>0</v>
      </c>
      <c r="N52" s="5" t="str">
        <f>IF(AND(N46&gt;=16,M40="シングル",M47=1),M46,"")</f>
        <v/>
      </c>
      <c r="P52" s="1" t="str">
        <f>IF(AND(P46&gt;=16,O40="シングル",O47=1),O46,"")</f>
        <v/>
      </c>
    </row>
    <row r="53" spans="8:21" s="1" customFormat="1" ht="21" customHeight="1" x14ac:dyDescent="0.15">
      <c r="H53" s="2"/>
      <c r="L53" s="5" t="str">
        <f>IF(AND(L39&gt;=12,K40="シングル",K45="0"),K39,"")</f>
        <v/>
      </c>
      <c r="M53" s="1">
        <f>D15</f>
        <v>0</v>
      </c>
      <c r="N53" s="7">
        <f>LEN(M53)</f>
        <v>1</v>
      </c>
      <c r="O53" s="1">
        <f>H15</f>
        <v>0</v>
      </c>
      <c r="P53" s="7">
        <f>LEN(O53)</f>
        <v>1</v>
      </c>
    </row>
    <row r="54" spans="8:21" s="1" customFormat="1" ht="21" customHeight="1" x14ac:dyDescent="0.15">
      <c r="H54" s="2"/>
      <c r="M54" s="1" t="str">
        <f>VLOOKUP(D4,Sheet2!A3:B6,2,FALSE)</f>
        <v>シングル</v>
      </c>
      <c r="N54" s="5" t="str">
        <f>IF(AND(N39&lt;=6,M40="SL",M47=0,B38=1),M39,"")</f>
        <v/>
      </c>
      <c r="O54" s="1" t="str">
        <f>VLOOKUP(D4,Sheet2!A3:B6,2,FALSE)</f>
        <v>シングル</v>
      </c>
      <c r="P54" s="5" t="str">
        <f>IF(AND(P39&lt;=6,O40="SL",O47=0,B40&lt;&gt;1),O39,"")</f>
        <v/>
      </c>
    </row>
    <row r="55" spans="8:21" s="1" customFormat="1" ht="21" customHeight="1" x14ac:dyDescent="0.15">
      <c r="H55" s="2"/>
      <c r="N55" s="5" t="str">
        <f>IF(AND(N39&gt;=7,M40="SL",M47=0,B38=1),M39,"")</f>
        <v/>
      </c>
      <c r="P55" s="5" t="str">
        <f>IF(AND(P39&gt;=7,O40="SL",O47=0,B40&lt;&gt;1),O39,"")</f>
        <v/>
      </c>
    </row>
    <row r="56" spans="8:21" s="1" customFormat="1" ht="21" customHeight="1" x14ac:dyDescent="0.15">
      <c r="H56" s="2"/>
      <c r="N56" s="5" t="str">
        <f>IF(AND(N39&lt;=4,M40="SL",M47=0,B38&lt;&gt;1),M39,"")</f>
        <v/>
      </c>
      <c r="P56" s="1" t="str">
        <f>IF(AND(P39&lt;=4,O40="SL",O47=0,B40=1),O39,"")</f>
        <v/>
      </c>
    </row>
    <row r="57" spans="8:21" s="1" customFormat="1" ht="21" customHeight="1" x14ac:dyDescent="0.15">
      <c r="H57" s="2"/>
      <c r="N57" s="5" t="str">
        <f>IF(AND(N39&gt;=5,M40="SL",M47=0,B38&lt;&gt;1),M39,"")</f>
        <v/>
      </c>
      <c r="P57" s="1" t="str">
        <f>IF(AND(P39&gt;=5,O40="SL",O47=0,B40=1),O39,"")</f>
        <v/>
      </c>
    </row>
    <row r="58" spans="8:21" s="1" customFormat="1" ht="21" customHeight="1" x14ac:dyDescent="0.15">
      <c r="H58" s="2"/>
      <c r="N58" s="5">
        <f>IF(AND(N39&lt;=9,M40="シングル",M47=0),M39,"")</f>
        <v>0</v>
      </c>
      <c r="P58" s="5" t="str">
        <f>IF(AND(P39&lt;=9,O40="シングル",O47=0),O39,"")</f>
        <v/>
      </c>
    </row>
    <row r="59" spans="8:21" s="1" customFormat="1" ht="21" customHeight="1" x14ac:dyDescent="0.15">
      <c r="H59" s="2"/>
      <c r="N59" s="5" t="str">
        <f>IF(AND(N39&gt;=10,M40="シングル",M47=0),M39,"")</f>
        <v/>
      </c>
      <c r="P59" s="5" t="str">
        <f>IF(AND(P39&gt;=10,O40="シングル",O47=0),O39,"")</f>
        <v/>
      </c>
    </row>
    <row r="60" spans="8:21" s="1" customFormat="1" ht="21" customHeight="1" x14ac:dyDescent="0.15">
      <c r="H60" s="2"/>
    </row>
    <row r="61" spans="8:21" ht="21" customHeight="1" x14ac:dyDescent="0.15">
      <c r="I61" s="1"/>
      <c r="J61" s="1"/>
      <c r="K61" s="1"/>
      <c r="L61" s="1"/>
      <c r="M61" s="1"/>
      <c r="N61" s="1"/>
      <c r="O61" s="1"/>
      <c r="P61" s="1"/>
      <c r="Q61" s="1"/>
      <c r="R61" s="1"/>
      <c r="S61" s="1"/>
      <c r="T61" s="1"/>
      <c r="U61" s="1"/>
    </row>
    <row r="62" spans="8:21" ht="21" customHeight="1" x14ac:dyDescent="0.15">
      <c r="I62" s="1"/>
      <c r="J62" s="1"/>
      <c r="K62" s="1"/>
      <c r="L62" s="1"/>
      <c r="M62" s="1"/>
      <c r="N62" s="1"/>
      <c r="O62" s="1"/>
      <c r="P62" s="1"/>
      <c r="Q62" s="1"/>
      <c r="R62" s="1"/>
      <c r="S62" s="1"/>
      <c r="T62" s="1"/>
      <c r="U62" s="1"/>
    </row>
    <row r="63" spans="8:21" ht="21" customHeight="1" x14ac:dyDescent="0.15">
      <c r="I63" s="1"/>
      <c r="J63" s="1"/>
      <c r="K63" s="1"/>
      <c r="L63" s="1"/>
      <c r="M63" s="1"/>
      <c r="N63" s="1"/>
      <c r="O63" s="1"/>
      <c r="P63" s="1"/>
      <c r="Q63" s="1"/>
      <c r="R63" s="1"/>
      <c r="S63" s="1"/>
      <c r="T63" s="1"/>
      <c r="U63" s="1"/>
    </row>
  </sheetData>
  <sheetProtection algorithmName="SHA-512" hashValue="PP/4lfk11XqCBCV+548uD4+iy6Zpi42CCEtnorb7F3rCvTmw59Z6qh4wGm/CCP6Wqryi+XYHTmeRM2vFxWbamg==" saltValue="3ZQi3p0iAmD7IzqHRtjSNQ==" spinCount="100000" sheet="1" objects="1" scenarios="1"/>
  <protectedRanges>
    <protectedRange sqref="D9:D20" name="範囲1"/>
  </protectedRanges>
  <dataConsolidate/>
  <mergeCells count="28">
    <mergeCell ref="B10:C10"/>
    <mergeCell ref="B15:C15"/>
    <mergeCell ref="B11:C11"/>
    <mergeCell ref="B7:C7"/>
    <mergeCell ref="D7:F7"/>
    <mergeCell ref="B8:C8"/>
    <mergeCell ref="D8:F8"/>
    <mergeCell ref="B9:C9"/>
    <mergeCell ref="B2:G2"/>
    <mergeCell ref="B4:C4"/>
    <mergeCell ref="D4:F4"/>
    <mergeCell ref="D5:F5"/>
    <mergeCell ref="B6:C6"/>
    <mergeCell ref="D6:F6"/>
    <mergeCell ref="B12:C12"/>
    <mergeCell ref="B13:C13"/>
    <mergeCell ref="B14:C14"/>
    <mergeCell ref="B16:C16"/>
    <mergeCell ref="B25:C25"/>
    <mergeCell ref="B18:C18"/>
    <mergeCell ref="B17:C17"/>
    <mergeCell ref="B26:F26"/>
    <mergeCell ref="B19:C19"/>
    <mergeCell ref="B20:C20"/>
    <mergeCell ref="D21:F21"/>
    <mergeCell ref="B22:G22"/>
    <mergeCell ref="B24:C24"/>
    <mergeCell ref="D24:F24"/>
  </mergeCells>
  <phoneticPr fontId="1"/>
  <dataValidations count="4">
    <dataValidation type="list" allowBlank="1" showInputMessage="1" showErrorMessage="1" sqref="D24:G24" xr:uid="{C8EEF0F5-DE6A-4F1E-9E4A-012FAB4497F7}">
      <formula1>"絵無し,中絵入り,全面バック_線入り,全面バック_線無し"</formula1>
    </dataValidation>
    <dataValidation type="list" allowBlank="1" showInputMessage="1" showErrorMessage="1" sqref="F25:G25" xr:uid="{2181E1A0-1AE7-4007-8D7B-640BE49DB7D2}">
      <formula1>INDIRECT($D$25)</formula1>
    </dataValidation>
    <dataValidation type="list" allowBlank="1" showInputMessage="1" showErrorMessage="1" sqref="D25:E25" xr:uid="{7F0D1C43-3DE3-4632-8FA4-0CD3D0652F09}">
      <formula1>INDIRECT($D$24)</formula1>
    </dataValidation>
    <dataValidation type="list" allowBlank="1" showInputMessage="1" showErrorMessage="1" sqref="D4:E4" xr:uid="{800C7144-B78B-49C9-8AB3-DFC4F7825101}">
      <formula1>"HTDー151_1100ｘ1400_白,HTDー101_1100ｘ1400_高輝度,HTDー061_550ｘ1400_白,HTDー051_550ｘ1400_高輝度"</formula1>
    </dataValidation>
  </dataValidations>
  <printOptions horizontalCentered="1" verticalCentered="1"/>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Drop Down 14">
              <controlPr defaultSize="0" autoLine="0" autoPict="0">
                <anchor>
                  <from>
                    <xdr:col>16</xdr:col>
                    <xdr:colOff>590550</xdr:colOff>
                    <xdr:row>31</xdr:row>
                    <xdr:rowOff>247650</xdr:rowOff>
                  </from>
                  <to>
                    <xdr:col>18</xdr:col>
                    <xdr:colOff>190500</xdr:colOff>
                    <xdr:row>32</xdr:row>
                    <xdr:rowOff>238125</xdr:rowOff>
                  </to>
                </anchor>
              </controlPr>
            </control>
          </mc:Choice>
        </mc:AlternateContent>
        <mc:AlternateContent xmlns:mc="http://schemas.openxmlformats.org/markup-compatibility/2006">
          <mc:Choice Requires="x14">
            <control shapeId="12303" r:id="rId5" name="Drop Down 15">
              <controlPr defaultSize="0" autoLine="0" autoPict="0">
                <anchor>
                  <from>
                    <xdr:col>17</xdr:col>
                    <xdr:colOff>304800</xdr:colOff>
                    <xdr:row>29</xdr:row>
                    <xdr:rowOff>171450</xdr:rowOff>
                  </from>
                  <to>
                    <xdr:col>18</xdr:col>
                    <xdr:colOff>219075</xdr:colOff>
                    <xdr:row>30</xdr:row>
                    <xdr:rowOff>161925</xdr:rowOff>
                  </to>
                </anchor>
              </controlPr>
            </control>
          </mc:Choice>
        </mc:AlternateContent>
        <mc:AlternateContent xmlns:mc="http://schemas.openxmlformats.org/markup-compatibility/2006">
          <mc:Choice Requires="x14">
            <control shapeId="12304" r:id="rId6" name="Drop Down 16">
              <controlPr defaultSize="0" autoLine="0" autoPict="0">
                <anchor>
                  <from>
                    <xdr:col>16</xdr:col>
                    <xdr:colOff>333375</xdr:colOff>
                    <xdr:row>28</xdr:row>
                    <xdr:rowOff>28575</xdr:rowOff>
                  </from>
                  <to>
                    <xdr:col>18</xdr:col>
                    <xdr:colOff>209550</xdr:colOff>
                    <xdr:row>29</xdr:row>
                    <xdr:rowOff>19050</xdr:rowOff>
                  </to>
                </anchor>
              </controlPr>
            </control>
          </mc:Choice>
        </mc:AlternateContent>
        <mc:AlternateContent xmlns:mc="http://schemas.openxmlformats.org/markup-compatibility/2006">
          <mc:Choice Requires="x14">
            <control shapeId="12305" r:id="rId7" name="Drop Down 17">
              <controlPr defaultSize="0" autoLine="0" autoPict="0">
                <anchor>
                  <from>
                    <xdr:col>16</xdr:col>
                    <xdr:colOff>333375</xdr:colOff>
                    <xdr:row>25</xdr:row>
                    <xdr:rowOff>114300</xdr:rowOff>
                  </from>
                  <to>
                    <xdr:col>18</xdr:col>
                    <xdr:colOff>209550</xdr:colOff>
                    <xdr:row>26</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B6"/>
  <sheetViews>
    <sheetView showGridLines="0" zoomScale="90" zoomScaleNormal="90" workbookViewId="0">
      <selection activeCell="A7" sqref="A7"/>
    </sheetView>
  </sheetViews>
  <sheetFormatPr defaultColWidth="18.75" defaultRowHeight="24.75" customHeight="1" x14ac:dyDescent="0.15"/>
  <cols>
    <col min="2" max="2" width="20" customWidth="1"/>
    <col min="3" max="3" width="18.75" customWidth="1"/>
    <col min="4" max="27" width="17.375" customWidth="1"/>
  </cols>
  <sheetData>
    <row r="3" spans="1:2" ht="24.75" customHeight="1" x14ac:dyDescent="0.15">
      <c r="A3" t="s">
        <v>11</v>
      </c>
      <c r="B3" t="s">
        <v>17</v>
      </c>
    </row>
    <row r="4" spans="1:2" ht="24.75" customHeight="1" x14ac:dyDescent="0.15">
      <c r="A4" t="s">
        <v>52</v>
      </c>
      <c r="B4" t="s">
        <v>17</v>
      </c>
    </row>
    <row r="5" spans="1:2" ht="24.75" customHeight="1" x14ac:dyDescent="0.15">
      <c r="A5" t="s">
        <v>12</v>
      </c>
      <c r="B5" t="s">
        <v>18</v>
      </c>
    </row>
    <row r="6" spans="1:2" ht="24.75" customHeight="1" x14ac:dyDescent="0.15">
      <c r="A6" t="s">
        <v>53</v>
      </c>
      <c r="B6" t="s">
        <v>18</v>
      </c>
    </row>
  </sheetData>
  <phoneticPr fontId="1"/>
  <pageMargins left="0.75" right="0.75" top="1"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6A59-D776-4687-BAA0-6A410BFA3726}">
  <sheetPr codeName="Sheet6"/>
  <dimension ref="A2:I21"/>
  <sheetViews>
    <sheetView showGridLines="0" showRowColHeaders="0" zoomScale="150" zoomScaleNormal="150" workbookViewId="0">
      <selection activeCell="A7" sqref="A7"/>
    </sheetView>
  </sheetViews>
  <sheetFormatPr defaultRowHeight="10.5" customHeight="1" x14ac:dyDescent="0.15"/>
  <cols>
    <col min="1" max="1" width="22.125" customWidth="1"/>
    <col min="2" max="2" width="6" customWidth="1"/>
    <col min="3" max="3" width="2.375" customWidth="1"/>
    <col min="4" max="4" width="4.375" customWidth="1"/>
    <col min="5" max="5" width="8.375" bestFit="1" customWidth="1"/>
    <col min="6" max="6" width="19.25" bestFit="1" customWidth="1"/>
  </cols>
  <sheetData>
    <row r="2" spans="1:9" ht="10.5" customHeight="1" x14ac:dyDescent="0.15">
      <c r="A2" t="s">
        <v>27</v>
      </c>
      <c r="E2">
        <v>1</v>
      </c>
      <c r="F2" t="s">
        <v>31</v>
      </c>
    </row>
    <row r="3" spans="1:9" ht="10.5" customHeight="1" x14ac:dyDescent="0.15">
      <c r="A3" t="s">
        <v>24</v>
      </c>
      <c r="E3">
        <v>2</v>
      </c>
      <c r="F3" t="s">
        <v>32</v>
      </c>
    </row>
    <row r="4" spans="1:9" ht="10.5" customHeight="1" x14ac:dyDescent="0.15">
      <c r="A4" t="s">
        <v>23</v>
      </c>
      <c r="E4">
        <v>3</v>
      </c>
      <c r="F4" t="s">
        <v>34</v>
      </c>
    </row>
    <row r="5" spans="1:9" ht="10.5" customHeight="1" x14ac:dyDescent="0.15">
      <c r="A5" t="s">
        <v>26</v>
      </c>
      <c r="E5">
        <v>4</v>
      </c>
      <c r="F5" t="s">
        <v>33</v>
      </c>
    </row>
    <row r="7" spans="1:9" ht="10.5" customHeight="1" x14ac:dyDescent="0.15">
      <c r="A7" t="s">
        <v>25</v>
      </c>
      <c r="E7">
        <v>1</v>
      </c>
      <c r="F7" t="s">
        <v>35</v>
      </c>
    </row>
    <row r="8" spans="1:9" ht="10.5" customHeight="1" x14ac:dyDescent="0.15">
      <c r="A8" t="s">
        <v>28</v>
      </c>
      <c r="E8">
        <v>2</v>
      </c>
      <c r="F8" t="s">
        <v>36</v>
      </c>
    </row>
    <row r="9" spans="1:9" ht="10.5" customHeight="1" x14ac:dyDescent="0.15">
      <c r="A9" t="s">
        <v>29</v>
      </c>
    </row>
    <row r="10" spans="1:9" ht="10.5" customHeight="1" x14ac:dyDescent="0.15">
      <c r="A10" t="s">
        <v>30</v>
      </c>
      <c r="E10" t="s">
        <v>18</v>
      </c>
      <c r="F10">
        <v>1</v>
      </c>
    </row>
    <row r="11" spans="1:9" ht="10.5" customHeight="1" x14ac:dyDescent="0.15">
      <c r="E11" t="s">
        <v>17</v>
      </c>
      <c r="F11">
        <v>2</v>
      </c>
    </row>
    <row r="13" spans="1:9" ht="10.5" customHeight="1" x14ac:dyDescent="0.15">
      <c r="E13">
        <v>11</v>
      </c>
      <c r="F13" t="s">
        <v>37</v>
      </c>
      <c r="H13">
        <v>11</v>
      </c>
      <c r="I13" t="s">
        <v>42</v>
      </c>
    </row>
    <row r="14" spans="1:9" ht="10.5" customHeight="1" x14ac:dyDescent="0.15">
      <c r="E14">
        <v>12</v>
      </c>
      <c r="F14" t="s">
        <v>38</v>
      </c>
      <c r="H14">
        <v>12</v>
      </c>
      <c r="I14" t="s">
        <v>39</v>
      </c>
    </row>
    <row r="15" spans="1:9" ht="10.5" customHeight="1" x14ac:dyDescent="0.15">
      <c r="E15">
        <v>21</v>
      </c>
      <c r="F15" t="s">
        <v>38</v>
      </c>
      <c r="H15">
        <v>21</v>
      </c>
      <c r="I15" t="s">
        <v>39</v>
      </c>
    </row>
    <row r="16" spans="1:9" ht="10.5" customHeight="1" x14ac:dyDescent="0.15">
      <c r="E16">
        <v>22</v>
      </c>
      <c r="F16" t="s">
        <v>38</v>
      </c>
      <c r="H16">
        <v>22</v>
      </c>
      <c r="I16" t="s">
        <v>39</v>
      </c>
    </row>
    <row r="18" spans="6:9" ht="10.5" customHeight="1" x14ac:dyDescent="0.15">
      <c r="F18" t="s">
        <v>43</v>
      </c>
      <c r="H18">
        <v>11</v>
      </c>
      <c r="I18" t="s">
        <v>41</v>
      </c>
    </row>
    <row r="19" spans="6:9" ht="10.5" customHeight="1" x14ac:dyDescent="0.15">
      <c r="F19" t="s">
        <v>44</v>
      </c>
      <c r="H19">
        <v>12</v>
      </c>
      <c r="I19" t="s">
        <v>41</v>
      </c>
    </row>
    <row r="20" spans="6:9" ht="10.5" customHeight="1" x14ac:dyDescent="0.15">
      <c r="F20" t="s">
        <v>45</v>
      </c>
      <c r="H20">
        <v>21</v>
      </c>
      <c r="I20" t="s">
        <v>40</v>
      </c>
    </row>
    <row r="21" spans="6:9" ht="10.5" customHeight="1" x14ac:dyDescent="0.15">
      <c r="F21" t="s">
        <v>46</v>
      </c>
      <c r="H21">
        <v>22</v>
      </c>
      <c r="I21" t="s">
        <v>41</v>
      </c>
    </row>
  </sheetData>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9130-9A11-4CFF-B289-A99EFF6C6398}">
  <sheetPr codeName="Sheet4"/>
  <dimension ref="A1:W37"/>
  <sheetViews>
    <sheetView workbookViewId="0">
      <selection activeCell="A7" sqref="A7"/>
    </sheetView>
  </sheetViews>
  <sheetFormatPr defaultColWidth="14.625" defaultRowHeight="13.5" x14ac:dyDescent="0.15"/>
  <cols>
    <col min="4" max="4" width="16" customWidth="1"/>
    <col min="5" max="5" width="16.5" customWidth="1"/>
    <col min="6" max="6" width="16" bestFit="1" customWidth="1"/>
    <col min="7" max="7" width="19.375" bestFit="1" customWidth="1"/>
    <col min="8" max="8" width="17.25" bestFit="1" customWidth="1"/>
  </cols>
  <sheetData>
    <row r="1" spans="1:23" x14ac:dyDescent="0.15">
      <c r="A1" t="s">
        <v>492</v>
      </c>
      <c r="B1" t="s">
        <v>51</v>
      </c>
      <c r="C1" t="s">
        <v>491</v>
      </c>
      <c r="D1" t="s">
        <v>499</v>
      </c>
      <c r="E1" t="s">
        <v>500</v>
      </c>
      <c r="F1" t="s">
        <v>55</v>
      </c>
      <c r="G1" t="s">
        <v>56</v>
      </c>
      <c r="H1" t="s">
        <v>57</v>
      </c>
      <c r="I1" t="s">
        <v>143</v>
      </c>
      <c r="J1" t="s">
        <v>144</v>
      </c>
      <c r="K1" t="s">
        <v>145</v>
      </c>
      <c r="L1" t="s">
        <v>146</v>
      </c>
      <c r="M1" t="s">
        <v>147</v>
      </c>
      <c r="N1" t="s">
        <v>148</v>
      </c>
      <c r="O1" t="s">
        <v>58</v>
      </c>
      <c r="P1" t="s">
        <v>59</v>
      </c>
      <c r="Q1" t="s">
        <v>60</v>
      </c>
      <c r="R1" t="s">
        <v>61</v>
      </c>
      <c r="S1" t="s">
        <v>62</v>
      </c>
      <c r="T1" t="s">
        <v>63</v>
      </c>
      <c r="U1" t="s">
        <v>64</v>
      </c>
      <c r="V1" t="s">
        <v>65</v>
      </c>
      <c r="W1" t="s">
        <v>66</v>
      </c>
    </row>
    <row r="2" spans="1:23" x14ac:dyDescent="0.15">
      <c r="A2" t="s">
        <v>492</v>
      </c>
      <c r="B2" t="s">
        <v>492</v>
      </c>
      <c r="C2" t="s">
        <v>55</v>
      </c>
      <c r="F2" t="s">
        <v>67</v>
      </c>
      <c r="G2" t="s">
        <v>103</v>
      </c>
      <c r="H2" t="s">
        <v>142</v>
      </c>
      <c r="I2" t="s">
        <v>149</v>
      </c>
      <c r="J2" t="s">
        <v>162</v>
      </c>
      <c r="K2" t="s">
        <v>169</v>
      </c>
      <c r="L2" t="s">
        <v>177</v>
      </c>
      <c r="M2" t="s">
        <v>189</v>
      </c>
      <c r="N2" t="s">
        <v>195</v>
      </c>
      <c r="O2" t="s">
        <v>204</v>
      </c>
      <c r="P2" t="s">
        <v>240</v>
      </c>
      <c r="Q2" t="s">
        <v>274</v>
      </c>
      <c r="R2" t="s">
        <v>305</v>
      </c>
      <c r="S2" t="s">
        <v>335</v>
      </c>
      <c r="T2" t="s">
        <v>367</v>
      </c>
      <c r="U2" t="s">
        <v>395</v>
      </c>
      <c r="V2" t="s">
        <v>429</v>
      </c>
      <c r="W2" t="s">
        <v>463</v>
      </c>
    </row>
    <row r="3" spans="1:23" x14ac:dyDescent="0.15">
      <c r="C3" t="s">
        <v>56</v>
      </c>
      <c r="F3" t="s">
        <v>68</v>
      </c>
      <c r="G3" t="s">
        <v>104</v>
      </c>
      <c r="H3" t="s">
        <v>122</v>
      </c>
      <c r="I3" t="s">
        <v>150</v>
      </c>
      <c r="J3" t="s">
        <v>142</v>
      </c>
      <c r="K3" t="s">
        <v>170</v>
      </c>
      <c r="L3" t="s">
        <v>178</v>
      </c>
      <c r="M3" t="s">
        <v>190</v>
      </c>
      <c r="N3" t="s">
        <v>196</v>
      </c>
      <c r="O3" t="s">
        <v>205</v>
      </c>
      <c r="P3" t="s">
        <v>241</v>
      </c>
      <c r="Q3" t="s">
        <v>275</v>
      </c>
      <c r="R3" t="s">
        <v>306</v>
      </c>
      <c r="S3" t="s">
        <v>336</v>
      </c>
      <c r="T3" t="s">
        <v>368</v>
      </c>
      <c r="U3" t="s">
        <v>396</v>
      </c>
      <c r="V3" t="s">
        <v>430</v>
      </c>
      <c r="W3" t="s">
        <v>464</v>
      </c>
    </row>
    <row r="4" spans="1:23" x14ac:dyDescent="0.15">
      <c r="C4" t="s">
        <v>57</v>
      </c>
      <c r="F4" t="s">
        <v>69</v>
      </c>
      <c r="G4" t="s">
        <v>105</v>
      </c>
      <c r="H4" t="s">
        <v>123</v>
      </c>
      <c r="I4" t="s">
        <v>151</v>
      </c>
      <c r="J4" t="s">
        <v>163</v>
      </c>
      <c r="K4" t="s">
        <v>171</v>
      </c>
      <c r="L4" t="s">
        <v>179</v>
      </c>
      <c r="M4" t="s">
        <v>191</v>
      </c>
      <c r="N4" t="s">
        <v>197</v>
      </c>
      <c r="O4" t="s">
        <v>206</v>
      </c>
      <c r="P4" t="s">
        <v>242</v>
      </c>
      <c r="Q4" t="s">
        <v>276</v>
      </c>
      <c r="R4" t="s">
        <v>307</v>
      </c>
      <c r="S4" t="s">
        <v>337</v>
      </c>
      <c r="T4" t="s">
        <v>369</v>
      </c>
      <c r="U4" t="s">
        <v>397</v>
      </c>
      <c r="V4" t="s">
        <v>431</v>
      </c>
      <c r="W4" t="s">
        <v>465</v>
      </c>
    </row>
    <row r="5" spans="1:23" x14ac:dyDescent="0.15">
      <c r="C5" t="s">
        <v>143</v>
      </c>
      <c r="D5" t="s">
        <v>143</v>
      </c>
      <c r="E5" t="s">
        <v>143</v>
      </c>
      <c r="F5" t="s">
        <v>70</v>
      </c>
      <c r="G5" t="s">
        <v>106</v>
      </c>
      <c r="H5" t="s">
        <v>124</v>
      </c>
      <c r="I5" t="s">
        <v>152</v>
      </c>
      <c r="J5" t="s">
        <v>164</v>
      </c>
      <c r="K5" t="s">
        <v>172</v>
      </c>
      <c r="L5" t="s">
        <v>180</v>
      </c>
      <c r="M5" t="s">
        <v>192</v>
      </c>
      <c r="N5" t="s">
        <v>198</v>
      </c>
      <c r="O5" t="s">
        <v>207</v>
      </c>
      <c r="P5" t="s">
        <v>243</v>
      </c>
      <c r="Q5" t="s">
        <v>277</v>
      </c>
      <c r="R5" t="s">
        <v>308</v>
      </c>
      <c r="S5" t="s">
        <v>338</v>
      </c>
      <c r="T5" t="s">
        <v>370</v>
      </c>
      <c r="U5" t="s">
        <v>398</v>
      </c>
      <c r="V5" t="s">
        <v>432</v>
      </c>
      <c r="W5" t="s">
        <v>466</v>
      </c>
    </row>
    <row r="6" spans="1:23" x14ac:dyDescent="0.15">
      <c r="C6" t="s">
        <v>144</v>
      </c>
      <c r="D6" t="s">
        <v>144</v>
      </c>
      <c r="E6" t="s">
        <v>144</v>
      </c>
      <c r="F6" t="s">
        <v>71</v>
      </c>
      <c r="G6" t="s">
        <v>107</v>
      </c>
      <c r="H6" t="s">
        <v>125</v>
      </c>
      <c r="I6" t="s">
        <v>153</v>
      </c>
      <c r="J6" t="s">
        <v>165</v>
      </c>
      <c r="K6" t="s">
        <v>173</v>
      </c>
      <c r="L6" t="s">
        <v>181</v>
      </c>
      <c r="M6" t="s">
        <v>193</v>
      </c>
      <c r="N6" t="s">
        <v>199</v>
      </c>
      <c r="O6" t="s">
        <v>208</v>
      </c>
      <c r="P6" t="s">
        <v>244</v>
      </c>
      <c r="Q6" t="s">
        <v>278</v>
      </c>
      <c r="R6" t="s">
        <v>309</v>
      </c>
      <c r="S6" t="s">
        <v>339</v>
      </c>
      <c r="T6" t="s">
        <v>371</v>
      </c>
      <c r="U6" t="s">
        <v>399</v>
      </c>
      <c r="V6" t="s">
        <v>433</v>
      </c>
      <c r="W6" t="s">
        <v>467</v>
      </c>
    </row>
    <row r="7" spans="1:23" x14ac:dyDescent="0.15">
      <c r="C7" t="s">
        <v>145</v>
      </c>
      <c r="D7" t="s">
        <v>145</v>
      </c>
      <c r="E7" t="s">
        <v>145</v>
      </c>
      <c r="F7" t="s">
        <v>72</v>
      </c>
      <c r="G7" t="s">
        <v>108</v>
      </c>
      <c r="H7" t="s">
        <v>126</v>
      </c>
      <c r="I7" t="s">
        <v>154</v>
      </c>
      <c r="J7" t="s">
        <v>166</v>
      </c>
      <c r="K7" t="s">
        <v>174</v>
      </c>
      <c r="L7" t="s">
        <v>182</v>
      </c>
      <c r="M7" t="s">
        <v>194</v>
      </c>
      <c r="N7" t="s">
        <v>200</v>
      </c>
      <c r="O7" t="s">
        <v>209</v>
      </c>
      <c r="P7" t="s">
        <v>245</v>
      </c>
      <c r="Q7" t="s">
        <v>279</v>
      </c>
      <c r="R7" t="s">
        <v>310</v>
      </c>
      <c r="S7" t="s">
        <v>340</v>
      </c>
      <c r="T7" t="s">
        <v>372</v>
      </c>
      <c r="U7" t="s">
        <v>400</v>
      </c>
      <c r="V7" t="s">
        <v>434</v>
      </c>
      <c r="W7" t="s">
        <v>468</v>
      </c>
    </row>
    <row r="8" spans="1:23" x14ac:dyDescent="0.15">
      <c r="C8" t="s">
        <v>146</v>
      </c>
      <c r="D8" t="s">
        <v>146</v>
      </c>
      <c r="E8" t="s">
        <v>146</v>
      </c>
      <c r="F8" t="s">
        <v>73</v>
      </c>
      <c r="G8" t="s">
        <v>109</v>
      </c>
      <c r="H8" t="s">
        <v>127</v>
      </c>
      <c r="I8" t="s">
        <v>155</v>
      </c>
      <c r="J8" t="s">
        <v>167</v>
      </c>
      <c r="K8" t="s">
        <v>175</v>
      </c>
      <c r="L8" t="s">
        <v>183</v>
      </c>
      <c r="N8" t="s">
        <v>201</v>
      </c>
      <c r="O8" t="s">
        <v>210</v>
      </c>
      <c r="P8" t="s">
        <v>246</v>
      </c>
      <c r="Q8" t="s">
        <v>280</v>
      </c>
      <c r="R8" t="s">
        <v>311</v>
      </c>
      <c r="S8" t="s">
        <v>341</v>
      </c>
      <c r="T8" t="s">
        <v>373</v>
      </c>
      <c r="U8" t="s">
        <v>401</v>
      </c>
      <c r="V8" t="s">
        <v>435</v>
      </c>
      <c r="W8" t="s">
        <v>469</v>
      </c>
    </row>
    <row r="9" spans="1:23" x14ac:dyDescent="0.15">
      <c r="C9" t="s">
        <v>147</v>
      </c>
      <c r="D9" t="s">
        <v>147</v>
      </c>
      <c r="E9" t="s">
        <v>147</v>
      </c>
      <c r="F9" t="s">
        <v>74</v>
      </c>
      <c r="G9" t="s">
        <v>110</v>
      </c>
      <c r="H9" t="s">
        <v>128</v>
      </c>
      <c r="I9" t="s">
        <v>156</v>
      </c>
      <c r="J9" t="s">
        <v>168</v>
      </c>
      <c r="K9" t="s">
        <v>176</v>
      </c>
      <c r="L9" t="s">
        <v>184</v>
      </c>
      <c r="N9" t="s">
        <v>202</v>
      </c>
      <c r="O9" t="s">
        <v>211</v>
      </c>
      <c r="P9" t="s">
        <v>247</v>
      </c>
      <c r="Q9" t="s">
        <v>281</v>
      </c>
      <c r="R9" t="s">
        <v>312</v>
      </c>
      <c r="S9" t="s">
        <v>342</v>
      </c>
      <c r="T9" t="s">
        <v>374</v>
      </c>
      <c r="U9" t="s">
        <v>402</v>
      </c>
      <c r="V9" t="s">
        <v>436</v>
      </c>
      <c r="W9" t="s">
        <v>470</v>
      </c>
    </row>
    <row r="10" spans="1:23" x14ac:dyDescent="0.15">
      <c r="C10" t="s">
        <v>148</v>
      </c>
      <c r="D10" t="s">
        <v>148</v>
      </c>
      <c r="E10" t="s">
        <v>148</v>
      </c>
      <c r="F10" t="s">
        <v>75</v>
      </c>
      <c r="G10" t="s">
        <v>111</v>
      </c>
      <c r="H10" t="s">
        <v>129</v>
      </c>
      <c r="I10" t="s">
        <v>157</v>
      </c>
      <c r="L10" t="s">
        <v>185</v>
      </c>
      <c r="N10" t="s">
        <v>203</v>
      </c>
      <c r="O10" t="s">
        <v>212</v>
      </c>
      <c r="P10" t="s">
        <v>248</v>
      </c>
      <c r="Q10" t="s">
        <v>282</v>
      </c>
      <c r="R10" t="s">
        <v>313</v>
      </c>
      <c r="S10" t="s">
        <v>343</v>
      </c>
      <c r="T10" t="s">
        <v>375</v>
      </c>
      <c r="U10" t="s">
        <v>403</v>
      </c>
      <c r="V10" t="s">
        <v>437</v>
      </c>
      <c r="W10" t="s">
        <v>471</v>
      </c>
    </row>
    <row r="11" spans="1:23" x14ac:dyDescent="0.15">
      <c r="C11" t="s">
        <v>58</v>
      </c>
      <c r="F11" t="s">
        <v>76</v>
      </c>
      <c r="G11" t="s">
        <v>112</v>
      </c>
      <c r="H11" t="s">
        <v>130</v>
      </c>
      <c r="I11" t="s">
        <v>158</v>
      </c>
      <c r="L11" t="s">
        <v>186</v>
      </c>
      <c r="O11" t="s">
        <v>213</v>
      </c>
      <c r="P11" t="s">
        <v>249</v>
      </c>
      <c r="Q11" t="s">
        <v>283</v>
      </c>
      <c r="R11" t="s">
        <v>314</v>
      </c>
      <c r="S11" t="s">
        <v>344</v>
      </c>
      <c r="T11" t="s">
        <v>376</v>
      </c>
      <c r="U11" t="s">
        <v>404</v>
      </c>
      <c r="V11" t="s">
        <v>438</v>
      </c>
      <c r="W11" t="s">
        <v>472</v>
      </c>
    </row>
    <row r="12" spans="1:23" x14ac:dyDescent="0.15">
      <c r="C12" t="s">
        <v>59</v>
      </c>
      <c r="D12" t="s">
        <v>59</v>
      </c>
      <c r="E12" t="s">
        <v>59</v>
      </c>
      <c r="F12" t="s">
        <v>77</v>
      </c>
      <c r="G12" t="s">
        <v>113</v>
      </c>
      <c r="H12" t="s">
        <v>131</v>
      </c>
      <c r="I12" t="s">
        <v>159</v>
      </c>
      <c r="L12" t="s">
        <v>187</v>
      </c>
      <c r="O12" t="s">
        <v>214</v>
      </c>
      <c r="P12" t="s">
        <v>250</v>
      </c>
      <c r="Q12" t="s">
        <v>284</v>
      </c>
      <c r="R12" t="s">
        <v>315</v>
      </c>
      <c r="S12" t="s">
        <v>345</v>
      </c>
      <c r="T12" t="s">
        <v>377</v>
      </c>
      <c r="U12" t="s">
        <v>405</v>
      </c>
      <c r="V12" t="s">
        <v>439</v>
      </c>
      <c r="W12" t="s">
        <v>473</v>
      </c>
    </row>
    <row r="13" spans="1:23" x14ac:dyDescent="0.15">
      <c r="C13" t="s">
        <v>60</v>
      </c>
      <c r="D13" t="s">
        <v>60</v>
      </c>
      <c r="E13" t="s">
        <v>60</v>
      </c>
      <c r="F13" t="s">
        <v>78</v>
      </c>
      <c r="G13" t="s">
        <v>114</v>
      </c>
      <c r="H13" t="s">
        <v>132</v>
      </c>
      <c r="I13" t="s">
        <v>160</v>
      </c>
      <c r="L13" t="s">
        <v>188</v>
      </c>
      <c r="O13" t="s">
        <v>215</v>
      </c>
      <c r="P13" t="s">
        <v>251</v>
      </c>
      <c r="Q13" t="s">
        <v>285</v>
      </c>
      <c r="R13" t="s">
        <v>316</v>
      </c>
      <c r="S13" t="s">
        <v>346</v>
      </c>
      <c r="T13" t="s">
        <v>378</v>
      </c>
      <c r="U13" t="s">
        <v>406</v>
      </c>
      <c r="V13" t="s">
        <v>440</v>
      </c>
      <c r="W13" t="s">
        <v>474</v>
      </c>
    </row>
    <row r="14" spans="1:23" x14ac:dyDescent="0.15">
      <c r="C14" t="s">
        <v>61</v>
      </c>
      <c r="D14" t="s">
        <v>61</v>
      </c>
      <c r="E14" t="s">
        <v>61</v>
      </c>
      <c r="F14" t="s">
        <v>80</v>
      </c>
      <c r="G14" t="s">
        <v>115</v>
      </c>
      <c r="H14" t="s">
        <v>133</v>
      </c>
      <c r="I14" t="s">
        <v>161</v>
      </c>
      <c r="O14" t="s">
        <v>216</v>
      </c>
      <c r="P14" t="s">
        <v>252</v>
      </c>
      <c r="Q14" t="s">
        <v>286</v>
      </c>
      <c r="R14" t="s">
        <v>317</v>
      </c>
      <c r="S14" t="s">
        <v>347</v>
      </c>
      <c r="T14" t="s">
        <v>379</v>
      </c>
      <c r="U14" t="s">
        <v>407</v>
      </c>
      <c r="V14" t="s">
        <v>441</v>
      </c>
      <c r="W14" t="s">
        <v>475</v>
      </c>
    </row>
    <row r="15" spans="1:23" x14ac:dyDescent="0.15">
      <c r="C15" t="s">
        <v>62</v>
      </c>
      <c r="D15" t="s">
        <v>62</v>
      </c>
      <c r="E15" t="s">
        <v>62</v>
      </c>
      <c r="F15" t="s">
        <v>79</v>
      </c>
      <c r="G15" t="s">
        <v>116</v>
      </c>
      <c r="H15" t="s">
        <v>134</v>
      </c>
      <c r="O15" t="s">
        <v>217</v>
      </c>
      <c r="P15" t="s">
        <v>253</v>
      </c>
      <c r="Q15" t="s">
        <v>287</v>
      </c>
      <c r="R15" t="s">
        <v>318</v>
      </c>
      <c r="S15" t="s">
        <v>348</v>
      </c>
      <c r="T15" t="s">
        <v>380</v>
      </c>
      <c r="U15" t="s">
        <v>408</v>
      </c>
      <c r="V15" t="s">
        <v>442</v>
      </c>
      <c r="W15" t="s">
        <v>476</v>
      </c>
    </row>
    <row r="16" spans="1:23" x14ac:dyDescent="0.15">
      <c r="C16" t="s">
        <v>63</v>
      </c>
      <c r="D16" t="s">
        <v>63</v>
      </c>
      <c r="E16" t="s">
        <v>63</v>
      </c>
      <c r="F16" t="s">
        <v>81</v>
      </c>
      <c r="G16" t="s">
        <v>117</v>
      </c>
      <c r="H16" t="s">
        <v>135</v>
      </c>
      <c r="O16" t="s">
        <v>218</v>
      </c>
      <c r="P16" t="s">
        <v>254</v>
      </c>
      <c r="Q16" t="s">
        <v>288</v>
      </c>
      <c r="R16" t="s">
        <v>319</v>
      </c>
      <c r="S16" t="s">
        <v>349</v>
      </c>
      <c r="T16" t="s">
        <v>390</v>
      </c>
      <c r="U16" t="s">
        <v>409</v>
      </c>
      <c r="V16" t="s">
        <v>443</v>
      </c>
      <c r="W16" t="s">
        <v>477</v>
      </c>
    </row>
    <row r="17" spans="3:23" x14ac:dyDescent="0.15">
      <c r="C17" t="s">
        <v>64</v>
      </c>
      <c r="D17" t="s">
        <v>64</v>
      </c>
      <c r="E17" t="s">
        <v>64</v>
      </c>
      <c r="F17" t="s">
        <v>82</v>
      </c>
      <c r="G17" t="s">
        <v>118</v>
      </c>
      <c r="H17" t="s">
        <v>136</v>
      </c>
      <c r="O17" t="s">
        <v>219</v>
      </c>
      <c r="P17" t="s">
        <v>255</v>
      </c>
      <c r="Q17" t="s">
        <v>289</v>
      </c>
      <c r="R17" t="s">
        <v>320</v>
      </c>
      <c r="S17" t="s">
        <v>350</v>
      </c>
      <c r="T17" t="s">
        <v>381</v>
      </c>
      <c r="U17" t="s">
        <v>410</v>
      </c>
      <c r="V17" t="s">
        <v>444</v>
      </c>
      <c r="W17" t="s">
        <v>478</v>
      </c>
    </row>
    <row r="18" spans="3:23" x14ac:dyDescent="0.15">
      <c r="C18" t="s">
        <v>65</v>
      </c>
      <c r="D18" t="s">
        <v>65</v>
      </c>
      <c r="E18" t="s">
        <v>65</v>
      </c>
      <c r="F18" t="s">
        <v>83</v>
      </c>
      <c r="G18" t="s">
        <v>119</v>
      </c>
      <c r="H18" t="s">
        <v>137</v>
      </c>
      <c r="O18" t="s">
        <v>220</v>
      </c>
      <c r="P18" t="s">
        <v>256</v>
      </c>
      <c r="Q18" t="s">
        <v>290</v>
      </c>
      <c r="R18" t="s">
        <v>321</v>
      </c>
      <c r="S18" t="s">
        <v>351</v>
      </c>
      <c r="T18" t="s">
        <v>382</v>
      </c>
      <c r="U18" t="s">
        <v>411</v>
      </c>
      <c r="V18" t="s">
        <v>445</v>
      </c>
      <c r="W18" t="s">
        <v>479</v>
      </c>
    </row>
    <row r="19" spans="3:23" x14ac:dyDescent="0.15">
      <c r="C19" t="s">
        <v>66</v>
      </c>
      <c r="D19" t="s">
        <v>66</v>
      </c>
      <c r="E19" t="s">
        <v>66</v>
      </c>
      <c r="F19" t="s">
        <v>84</v>
      </c>
      <c r="G19" t="s">
        <v>120</v>
      </c>
      <c r="H19" t="s">
        <v>138</v>
      </c>
      <c r="O19" t="s">
        <v>221</v>
      </c>
      <c r="P19" t="s">
        <v>257</v>
      </c>
      <c r="Q19" t="s">
        <v>291</v>
      </c>
      <c r="R19" t="s">
        <v>322</v>
      </c>
      <c r="S19" t="s">
        <v>352</v>
      </c>
      <c r="T19" t="s">
        <v>383</v>
      </c>
      <c r="U19" t="s">
        <v>412</v>
      </c>
      <c r="V19" t="s">
        <v>446</v>
      </c>
      <c r="W19" t="s">
        <v>480</v>
      </c>
    </row>
    <row r="20" spans="3:23" x14ac:dyDescent="0.15">
      <c r="F20" t="s">
        <v>85</v>
      </c>
      <c r="G20" t="s">
        <v>121</v>
      </c>
      <c r="H20" t="s">
        <v>139</v>
      </c>
      <c r="O20" t="s">
        <v>222</v>
      </c>
      <c r="P20" t="s">
        <v>258</v>
      </c>
      <c r="Q20" t="s">
        <v>292</v>
      </c>
      <c r="R20" t="s">
        <v>323</v>
      </c>
      <c r="S20" t="s">
        <v>353</v>
      </c>
      <c r="T20" t="s">
        <v>384</v>
      </c>
      <c r="U20" t="s">
        <v>413</v>
      </c>
      <c r="V20" t="s">
        <v>447</v>
      </c>
      <c r="W20" t="s">
        <v>481</v>
      </c>
    </row>
    <row r="21" spans="3:23" x14ac:dyDescent="0.15">
      <c r="F21" t="s">
        <v>86</v>
      </c>
      <c r="H21" t="s">
        <v>140</v>
      </c>
      <c r="O21" t="s">
        <v>223</v>
      </c>
      <c r="P21" t="s">
        <v>259</v>
      </c>
      <c r="Q21" t="s">
        <v>293</v>
      </c>
      <c r="R21" t="s">
        <v>324</v>
      </c>
      <c r="S21" t="s">
        <v>354</v>
      </c>
      <c r="T21" t="s">
        <v>385</v>
      </c>
      <c r="U21" t="s">
        <v>414</v>
      </c>
      <c r="V21" t="s">
        <v>448</v>
      </c>
      <c r="W21" t="s">
        <v>482</v>
      </c>
    </row>
    <row r="22" spans="3:23" x14ac:dyDescent="0.15">
      <c r="F22" t="s">
        <v>87</v>
      </c>
      <c r="H22" t="s">
        <v>141</v>
      </c>
      <c r="O22" t="s">
        <v>224</v>
      </c>
      <c r="P22" t="s">
        <v>260</v>
      </c>
      <c r="Q22" t="s">
        <v>294</v>
      </c>
      <c r="R22" t="s">
        <v>325</v>
      </c>
      <c r="S22" t="s">
        <v>355</v>
      </c>
      <c r="T22" t="s">
        <v>386</v>
      </c>
      <c r="U22" t="s">
        <v>415</v>
      </c>
      <c r="V22" t="s">
        <v>449</v>
      </c>
      <c r="W22" t="s">
        <v>483</v>
      </c>
    </row>
    <row r="23" spans="3:23" x14ac:dyDescent="0.15">
      <c r="F23" t="s">
        <v>88</v>
      </c>
      <c r="O23" t="s">
        <v>225</v>
      </c>
      <c r="P23" t="s">
        <v>261</v>
      </c>
      <c r="Q23" t="s">
        <v>295</v>
      </c>
      <c r="R23" t="s">
        <v>326</v>
      </c>
      <c r="S23" t="s">
        <v>356</v>
      </c>
      <c r="T23" t="s">
        <v>387</v>
      </c>
      <c r="U23" t="s">
        <v>416</v>
      </c>
      <c r="V23" t="s">
        <v>450</v>
      </c>
      <c r="W23" t="s">
        <v>484</v>
      </c>
    </row>
    <row r="24" spans="3:23" x14ac:dyDescent="0.15">
      <c r="F24" t="s">
        <v>89</v>
      </c>
      <c r="O24" t="s">
        <v>226</v>
      </c>
      <c r="P24" t="s">
        <v>262</v>
      </c>
      <c r="Q24" t="s">
        <v>296</v>
      </c>
      <c r="R24" t="s">
        <v>327</v>
      </c>
      <c r="S24" t="s">
        <v>357</v>
      </c>
      <c r="T24" t="s">
        <v>388</v>
      </c>
      <c r="U24" t="s">
        <v>417</v>
      </c>
      <c r="V24" t="s">
        <v>451</v>
      </c>
      <c r="W24" t="s">
        <v>485</v>
      </c>
    </row>
    <row r="25" spans="3:23" x14ac:dyDescent="0.15">
      <c r="F25" t="s">
        <v>90</v>
      </c>
      <c r="O25" t="s">
        <v>227</v>
      </c>
      <c r="P25" t="s">
        <v>263</v>
      </c>
      <c r="Q25" t="s">
        <v>297</v>
      </c>
      <c r="R25" t="s">
        <v>328</v>
      </c>
      <c r="S25" t="s">
        <v>358</v>
      </c>
      <c r="T25" t="s">
        <v>389</v>
      </c>
      <c r="U25" t="s">
        <v>418</v>
      </c>
      <c r="V25" t="s">
        <v>452</v>
      </c>
      <c r="W25" t="s">
        <v>486</v>
      </c>
    </row>
    <row r="26" spans="3:23" x14ac:dyDescent="0.15">
      <c r="F26" t="s">
        <v>91</v>
      </c>
      <c r="O26" t="s">
        <v>228</v>
      </c>
      <c r="P26" t="s">
        <v>264</v>
      </c>
      <c r="Q26" t="s">
        <v>298</v>
      </c>
      <c r="R26" t="s">
        <v>329</v>
      </c>
      <c r="S26" t="s">
        <v>359</v>
      </c>
      <c r="T26" t="s">
        <v>391</v>
      </c>
      <c r="U26" t="s">
        <v>419</v>
      </c>
      <c r="V26" t="s">
        <v>453</v>
      </c>
      <c r="W26" t="s">
        <v>487</v>
      </c>
    </row>
    <row r="27" spans="3:23" x14ac:dyDescent="0.15">
      <c r="F27" t="s">
        <v>92</v>
      </c>
      <c r="O27" t="s">
        <v>229</v>
      </c>
      <c r="P27" t="s">
        <v>265</v>
      </c>
      <c r="Q27" t="s">
        <v>299</v>
      </c>
      <c r="R27" t="s">
        <v>330</v>
      </c>
      <c r="S27" t="s">
        <v>360</v>
      </c>
      <c r="T27" t="s">
        <v>392</v>
      </c>
      <c r="U27" t="s">
        <v>420</v>
      </c>
      <c r="V27" t="s">
        <v>454</v>
      </c>
      <c r="W27" t="s">
        <v>488</v>
      </c>
    </row>
    <row r="28" spans="3:23" x14ac:dyDescent="0.15">
      <c r="F28" t="s">
        <v>93</v>
      </c>
      <c r="O28" t="s">
        <v>230</v>
      </c>
      <c r="P28" t="s">
        <v>266</v>
      </c>
      <c r="Q28" t="s">
        <v>300</v>
      </c>
      <c r="R28" t="s">
        <v>331</v>
      </c>
      <c r="S28" t="s">
        <v>361</v>
      </c>
      <c r="T28" t="s">
        <v>393</v>
      </c>
      <c r="U28" t="s">
        <v>421</v>
      </c>
      <c r="V28" t="s">
        <v>455</v>
      </c>
      <c r="W28" t="s">
        <v>489</v>
      </c>
    </row>
    <row r="29" spans="3:23" x14ac:dyDescent="0.15">
      <c r="F29" t="s">
        <v>94</v>
      </c>
      <c r="O29" t="s">
        <v>231</v>
      </c>
      <c r="P29" t="s">
        <v>267</v>
      </c>
      <c r="Q29" t="s">
        <v>301</v>
      </c>
      <c r="R29" t="s">
        <v>332</v>
      </c>
      <c r="S29" t="s">
        <v>362</v>
      </c>
      <c r="T29" t="s">
        <v>394</v>
      </c>
      <c r="U29" t="s">
        <v>422</v>
      </c>
      <c r="V29" t="s">
        <v>456</v>
      </c>
    </row>
    <row r="30" spans="3:23" x14ac:dyDescent="0.15">
      <c r="F30" t="s">
        <v>95</v>
      </c>
      <c r="O30" t="s">
        <v>232</v>
      </c>
      <c r="P30" t="s">
        <v>268</v>
      </c>
      <c r="Q30" t="s">
        <v>302</v>
      </c>
      <c r="R30" t="s">
        <v>333</v>
      </c>
      <c r="S30" t="s">
        <v>363</v>
      </c>
      <c r="U30" t="s">
        <v>423</v>
      </c>
      <c r="V30" t="s">
        <v>457</v>
      </c>
    </row>
    <row r="31" spans="3:23" x14ac:dyDescent="0.15">
      <c r="F31" t="s">
        <v>96</v>
      </c>
      <c r="O31" t="s">
        <v>233</v>
      </c>
      <c r="P31" t="s">
        <v>269</v>
      </c>
      <c r="Q31" t="s">
        <v>303</v>
      </c>
      <c r="R31" t="s">
        <v>334</v>
      </c>
      <c r="S31" t="s">
        <v>364</v>
      </c>
      <c r="U31" t="s">
        <v>424</v>
      </c>
      <c r="V31" t="s">
        <v>458</v>
      </c>
    </row>
    <row r="32" spans="3:23" x14ac:dyDescent="0.15">
      <c r="F32" t="s">
        <v>97</v>
      </c>
      <c r="O32" t="s">
        <v>234</v>
      </c>
      <c r="P32" t="s">
        <v>270</v>
      </c>
      <c r="Q32" t="s">
        <v>304</v>
      </c>
      <c r="S32" t="s">
        <v>365</v>
      </c>
      <c r="U32" t="s">
        <v>425</v>
      </c>
      <c r="V32" t="s">
        <v>459</v>
      </c>
    </row>
    <row r="33" spans="6:22" x14ac:dyDescent="0.15">
      <c r="F33" t="s">
        <v>98</v>
      </c>
      <c r="O33" t="s">
        <v>235</v>
      </c>
      <c r="P33" t="s">
        <v>271</v>
      </c>
      <c r="S33" t="s">
        <v>366</v>
      </c>
      <c r="U33" t="s">
        <v>426</v>
      </c>
      <c r="V33" t="s">
        <v>460</v>
      </c>
    </row>
    <row r="34" spans="6:22" x14ac:dyDescent="0.15">
      <c r="F34" t="s">
        <v>99</v>
      </c>
      <c r="O34" t="s">
        <v>236</v>
      </c>
      <c r="P34" t="s">
        <v>272</v>
      </c>
      <c r="U34" t="s">
        <v>427</v>
      </c>
      <c r="V34" t="s">
        <v>461</v>
      </c>
    </row>
    <row r="35" spans="6:22" x14ac:dyDescent="0.15">
      <c r="F35" t="s">
        <v>100</v>
      </c>
      <c r="O35" t="s">
        <v>237</v>
      </c>
      <c r="P35" t="s">
        <v>273</v>
      </c>
      <c r="U35" t="s">
        <v>428</v>
      </c>
      <c r="V35" t="s">
        <v>462</v>
      </c>
    </row>
    <row r="36" spans="6:22" x14ac:dyDescent="0.15">
      <c r="F36" t="s">
        <v>101</v>
      </c>
      <c r="O36" t="s">
        <v>238</v>
      </c>
    </row>
    <row r="37" spans="6:22" x14ac:dyDescent="0.15">
      <c r="F37" t="s">
        <v>102</v>
      </c>
      <c r="O37" t="s">
        <v>239</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48</vt:i4>
      </vt:variant>
    </vt:vector>
  </HeadingPairs>
  <TitlesOfParts>
    <vt:vector size="54" baseType="lpstr">
      <vt:lpstr>入力方法</vt:lpstr>
      <vt:lpstr>1枚目</vt:lpstr>
      <vt:lpstr>2枚目</vt:lpstr>
      <vt:lpstr>Sheet2</vt:lpstr>
      <vt:lpstr>Sheet1</vt:lpstr>
      <vt:lpstr>Sheet3</vt:lpstr>
      <vt:lpstr>HTDー051_550ｘ1400_高輝度</vt:lpstr>
      <vt:lpstr>HTDー061_550ｘ1400_白</vt:lpstr>
      <vt:lpstr>HTDー101_1100ｘ1400_高輝度</vt:lpstr>
      <vt:lpstr>HTDー151_1100ｘ1400_白</vt:lpstr>
      <vt:lpstr>'1枚目'!Print_Area</vt:lpstr>
      <vt:lpstr>'2枚目'!Print_Area</vt:lpstr>
      <vt:lpstr>イラストステッカー</vt:lpstr>
      <vt:lpstr>カラフルイラスト_夏</vt:lpstr>
      <vt:lpstr>カラフルイラスト_秋</vt:lpstr>
      <vt:lpstr>カラフルイラスト_春</vt:lpstr>
      <vt:lpstr>カラフルイラスト_冬</vt:lpstr>
      <vt:lpstr>カラフルイラスト_道路</vt:lpstr>
      <vt:lpstr>カラフルイラスト_風景</vt:lpstr>
      <vt:lpstr>キャライラストシリーズ</vt:lpstr>
      <vt:lpstr>スギ</vt:lpstr>
      <vt:lpstr>マークなし2SL</vt:lpstr>
      <vt:lpstr>マークなしシングル</vt:lpstr>
      <vt:lpstr>ラインアートイラスト</vt:lpstr>
      <vt:lpstr>絵無し</vt:lpstr>
      <vt:lpstr>開発マーク2SL</vt:lpstr>
      <vt:lpstr>開発マークシングル</vt:lpstr>
      <vt:lpstr>建設管理部マーク2SL</vt:lpstr>
      <vt:lpstr>建設管理部マークシングル</vt:lpstr>
      <vt:lpstr>工事説明イラスト</vt:lpstr>
      <vt:lpstr>国交省マーク2SL</vt:lpstr>
      <vt:lpstr>国交省マークシングル</vt:lpstr>
      <vt:lpstr>写真素材_ecoタイプ</vt:lpstr>
      <vt:lpstr>写真素材_河川タイプ</vt:lpstr>
      <vt:lpstr>写真素材_花タイプ</vt:lpstr>
      <vt:lpstr>写真素材_海岸タイプ</vt:lpstr>
      <vt:lpstr>写真素材_橋･トンネル･空港タイプ</vt:lpstr>
      <vt:lpstr>写真素材_動物タイプ</vt:lpstr>
      <vt:lpstr>写真素材_道路タイプ</vt:lpstr>
      <vt:lpstr>写真素材_風景タイプ</vt:lpstr>
      <vt:lpstr>社マークSLあり</vt:lpstr>
      <vt:lpstr>社マークSLなし</vt:lpstr>
      <vt:lpstr>社マークシングルあり</vt:lpstr>
      <vt:lpstr>社マークシングルなし</vt:lpstr>
      <vt:lpstr>全面バック_線入り</vt:lpstr>
      <vt:lpstr>全面バック_線無し</vt:lpstr>
      <vt:lpstr>中絵入り</vt:lpstr>
      <vt:lpstr>道南スギ</vt:lpstr>
      <vt:lpstr>白</vt:lpstr>
      <vt:lpstr>'2枚目'!発注者</vt:lpstr>
      <vt:lpstr>発注者</vt:lpstr>
      <vt:lpstr>'2枚目'!発注者名</vt:lpstr>
      <vt:lpstr>発注者名</vt:lpstr>
      <vt:lpstr>無し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１２５</dc:creator>
  <cp:lastModifiedBy>オバリ03</cp:lastModifiedBy>
  <cp:lastPrinted>2023-10-04T02:54:45Z</cp:lastPrinted>
  <dcterms:created xsi:type="dcterms:W3CDTF">2010-02-10T08:47:08Z</dcterms:created>
  <dcterms:modified xsi:type="dcterms:W3CDTF">2023-10-24T06:59:20Z</dcterms:modified>
</cp:coreProperties>
</file>